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groMaster\Documents\Homepage\www\ReincarnateBeast\"/>
    </mc:Choice>
  </mc:AlternateContent>
  <bookViews>
    <workbookView xWindow="166260" yWindow="0" windowWidth="11175" windowHeight="6870" tabRatio="813"/>
  </bookViews>
  <sheets>
    <sheet name="キャラクター" sheetId="10" r:id="rId1"/>
    <sheet name="ファミリア" sheetId="17" r:id="rId2"/>
    <sheet name="レギオン" sheetId="19" r:id="rId3"/>
    <sheet name="レコード" sheetId="14" r:id="rId4"/>
    <sheet name="クラス" sheetId="1" r:id="rId5"/>
    <sheet name="グロウ" sheetId="2" r:id="rId6"/>
    <sheet name="レリック" sheetId="11" r:id="rId7"/>
    <sheet name="Rスキル" sheetId="12" r:id="rId8"/>
    <sheet name="アーツ" sheetId="13" r:id="rId9"/>
    <sheet name="通常武器" sheetId="15" r:id="rId10"/>
    <sheet name="防具" sheetId="5" r:id="rId11"/>
    <sheet name="道具" sheetId="6" r:id="rId12"/>
    <sheet name="チャート" sheetId="4" r:id="rId13"/>
    <sheet name="Q&amp;A" sheetId="9" r:id="rId14"/>
    <sheet name="刻印" sheetId="20" r:id="rId15"/>
  </sheets>
  <definedNames>
    <definedName name="_xlnm._FilterDatabase" localSheetId="8" hidden="1">アーツ!$B$1:$K$504</definedName>
    <definedName name="_xlnm._FilterDatabase" localSheetId="9" hidden="1">通常武器!$C$1:$L$1</definedName>
    <definedName name="_xlnm._FilterDatabase" localSheetId="11" hidden="1">道具!$B$1:$G$1</definedName>
    <definedName name="_xlnm._FilterDatabase" localSheetId="10" hidden="1">防具!$C$1:$J$59</definedName>
    <definedName name="_xlnm.Print_Area" localSheetId="13">'Q&amp;A'!$A$1:$B$15</definedName>
    <definedName name="_xlnm.Print_Area" localSheetId="0">キャラクター!$A$1:$AK$246</definedName>
    <definedName name="_xlnm.Print_Area" localSheetId="12">チャート!$A$1:$C$167</definedName>
    <definedName name="_xlnm.Print_Area" localSheetId="1">ファミリア!$A$1:$AK$98</definedName>
    <definedName name="_xlnm.Print_Area" localSheetId="2">レギオン!$A$1:$AK$98</definedName>
    <definedName name="_xlnm.Print_Area" localSheetId="3">レコード!$B$2:$AH$50</definedName>
    <definedName name="_xlnm.Print_Area" localSheetId="11">道具!$B$1:$H$45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20" i="19" l="1"/>
  <c r="Y202" i="10" l="1"/>
  <c r="G202" i="10"/>
  <c r="Y152" i="10"/>
  <c r="G152" i="10"/>
  <c r="W200" i="10"/>
  <c r="AR22" i="10" l="1"/>
  <c r="AO59" i="10" l="1"/>
  <c r="AO55" i="10"/>
  <c r="AJ61" i="10" s="1"/>
  <c r="AI36" i="19" l="1"/>
  <c r="AJ26" i="19"/>
  <c r="AJ28" i="19"/>
  <c r="AV9" i="19"/>
  <c r="AS9" i="19"/>
  <c r="AT9" i="19"/>
  <c r="AU9" i="19"/>
  <c r="AR9" i="19"/>
  <c r="AV12" i="19"/>
  <c r="AU12" i="19"/>
  <c r="AT12" i="19"/>
  <c r="AS12" i="19"/>
  <c r="AR12" i="19"/>
  <c r="AR11" i="19"/>
  <c r="AJ98" i="19"/>
  <c r="AR21" i="19" s="1"/>
  <c r="B96" i="19"/>
  <c r="AJ95" i="19"/>
  <c r="AF95" i="19"/>
  <c r="AB95" i="19"/>
  <c r="X95" i="19"/>
  <c r="V95" i="19"/>
  <c r="R95" i="19"/>
  <c r="N95" i="19"/>
  <c r="J95" i="19"/>
  <c r="B93" i="19"/>
  <c r="AJ92" i="19"/>
  <c r="AF92" i="19"/>
  <c r="AB92" i="19"/>
  <c r="X92" i="19"/>
  <c r="V92" i="19"/>
  <c r="R92" i="19"/>
  <c r="N92" i="19"/>
  <c r="J92" i="19"/>
  <c r="B90" i="19"/>
  <c r="AJ89" i="19"/>
  <c r="AF89" i="19"/>
  <c r="AB89" i="19"/>
  <c r="X89" i="19"/>
  <c r="V89" i="19"/>
  <c r="R89" i="19"/>
  <c r="N89" i="19"/>
  <c r="J89" i="19"/>
  <c r="B87" i="19"/>
  <c r="AJ86" i="19"/>
  <c r="AF86" i="19"/>
  <c r="AB86" i="19"/>
  <c r="X86" i="19"/>
  <c r="V86" i="19"/>
  <c r="R86" i="19"/>
  <c r="N86" i="19"/>
  <c r="J86" i="19"/>
  <c r="B84" i="19"/>
  <c r="AJ83" i="19"/>
  <c r="AF83" i="19"/>
  <c r="AB83" i="19"/>
  <c r="X83" i="19"/>
  <c r="V83" i="19"/>
  <c r="R83" i="19"/>
  <c r="N83" i="19"/>
  <c r="J83" i="19"/>
  <c r="B81" i="19"/>
  <c r="AJ80" i="19"/>
  <c r="AF80" i="19"/>
  <c r="AB80" i="19"/>
  <c r="X80" i="19"/>
  <c r="V80" i="19"/>
  <c r="R80" i="19"/>
  <c r="N80" i="19"/>
  <c r="J80" i="19"/>
  <c r="B78" i="19"/>
  <c r="AJ77" i="19"/>
  <c r="AF77" i="19"/>
  <c r="AB77" i="19"/>
  <c r="X77" i="19"/>
  <c r="V77" i="19"/>
  <c r="R77" i="19"/>
  <c r="N77" i="19"/>
  <c r="J77" i="19"/>
  <c r="B75" i="19"/>
  <c r="AJ74" i="19"/>
  <c r="AF74" i="19"/>
  <c r="AB74" i="19"/>
  <c r="X74" i="19"/>
  <c r="V74" i="19"/>
  <c r="R74" i="19"/>
  <c r="N74" i="19"/>
  <c r="J74" i="19"/>
  <c r="B72" i="19"/>
  <c r="AJ71" i="19"/>
  <c r="AF71" i="19"/>
  <c r="AB71" i="19"/>
  <c r="X71" i="19"/>
  <c r="V71" i="19"/>
  <c r="R71" i="19"/>
  <c r="N71" i="19"/>
  <c r="J71" i="19"/>
  <c r="B69" i="19"/>
  <c r="AJ68" i="19"/>
  <c r="AF68" i="19"/>
  <c r="AB68" i="19"/>
  <c r="X68" i="19"/>
  <c r="V68" i="19"/>
  <c r="R68" i="19"/>
  <c r="N68" i="19"/>
  <c r="J68" i="19"/>
  <c r="AH64" i="19"/>
  <c r="D63" i="19"/>
  <c r="AL62" i="19"/>
  <c r="AH62" i="19"/>
  <c r="AC62" i="19"/>
  <c r="X62" i="19"/>
  <c r="S62" i="19"/>
  <c r="N62" i="19"/>
  <c r="D61" i="19"/>
  <c r="AL60" i="19"/>
  <c r="AH60" i="19"/>
  <c r="AC60" i="19"/>
  <c r="X60" i="19"/>
  <c r="S60" i="19"/>
  <c r="N60" i="19"/>
  <c r="D59" i="19"/>
  <c r="AL58" i="19"/>
  <c r="AH58" i="19"/>
  <c r="AC58" i="19"/>
  <c r="X58" i="19"/>
  <c r="S58" i="19"/>
  <c r="N58" i="19"/>
  <c r="D57" i="19"/>
  <c r="AL56" i="19"/>
  <c r="AH56" i="19"/>
  <c r="AC56" i="19"/>
  <c r="X56" i="19"/>
  <c r="S56" i="19"/>
  <c r="N56" i="19"/>
  <c r="D55" i="19"/>
  <c r="AL54" i="19"/>
  <c r="AH54" i="19"/>
  <c r="AC54" i="19"/>
  <c r="X54" i="19"/>
  <c r="S54" i="19"/>
  <c r="N54" i="19"/>
  <c r="AS49" i="19"/>
  <c r="AR49" i="19"/>
  <c r="AQ49" i="19"/>
  <c r="AP49" i="19"/>
  <c r="AO49" i="19"/>
  <c r="D49" i="19"/>
  <c r="AI48" i="19"/>
  <c r="AF48" i="19"/>
  <c r="AC48" i="19"/>
  <c r="Z48" i="19"/>
  <c r="W48" i="19"/>
  <c r="T48" i="19"/>
  <c r="P48" i="19"/>
  <c r="J48" i="19"/>
  <c r="AS47" i="19"/>
  <c r="AR47" i="19"/>
  <c r="AQ47" i="19"/>
  <c r="AP47" i="19"/>
  <c r="AO47" i="19"/>
  <c r="D47" i="19"/>
  <c r="AI46" i="19"/>
  <c r="AF46" i="19"/>
  <c r="AC46" i="19"/>
  <c r="Z46" i="19"/>
  <c r="W46" i="19"/>
  <c r="T46" i="19"/>
  <c r="P46" i="19"/>
  <c r="J46" i="19"/>
  <c r="D45" i="19"/>
  <c r="AI44" i="19"/>
  <c r="AF44" i="19"/>
  <c r="AS45" i="19" s="1"/>
  <c r="AC44" i="19"/>
  <c r="AR45" i="19" s="1"/>
  <c r="Z44" i="19"/>
  <c r="AQ45" i="19" s="1"/>
  <c r="W44" i="19"/>
  <c r="AP45" i="19" s="1"/>
  <c r="T44" i="19"/>
  <c r="AO45" i="19" s="1"/>
  <c r="P44" i="19"/>
  <c r="J44" i="19"/>
  <c r="D43" i="19"/>
  <c r="AI42" i="19"/>
  <c r="AF42" i="19"/>
  <c r="AS43" i="19" s="1"/>
  <c r="AC42" i="19"/>
  <c r="AR43" i="19" s="1"/>
  <c r="Z42" i="19"/>
  <c r="AQ43" i="19" s="1"/>
  <c r="W42" i="19"/>
  <c r="AP43" i="19" s="1"/>
  <c r="T42" i="19"/>
  <c r="AO43" i="19" s="1"/>
  <c r="P42" i="19"/>
  <c r="J42" i="19"/>
  <c r="D41" i="19"/>
  <c r="AI40" i="19"/>
  <c r="AF40" i="19"/>
  <c r="AS41" i="19" s="1"/>
  <c r="AC40" i="19"/>
  <c r="AR41" i="19" s="1"/>
  <c r="Z40" i="19"/>
  <c r="AQ41" i="19" s="1"/>
  <c r="W40" i="19"/>
  <c r="AP41" i="19" s="1"/>
  <c r="T40" i="19"/>
  <c r="AO41" i="19" s="1"/>
  <c r="P40" i="19"/>
  <c r="J40" i="19"/>
  <c r="D39" i="19"/>
  <c r="AI38" i="19"/>
  <c r="AF38" i="19"/>
  <c r="AS39" i="19" s="1"/>
  <c r="AC38" i="19"/>
  <c r="AR39" i="19" s="1"/>
  <c r="Z38" i="19"/>
  <c r="AQ39" i="19" s="1"/>
  <c r="W38" i="19"/>
  <c r="AP39" i="19" s="1"/>
  <c r="T38" i="19"/>
  <c r="AO39" i="19" s="1"/>
  <c r="P38" i="19"/>
  <c r="J38" i="19"/>
  <c r="D37" i="19"/>
  <c r="AF36" i="19"/>
  <c r="AS37" i="19" s="1"/>
  <c r="AC36" i="19"/>
  <c r="AR37" i="19" s="1"/>
  <c r="Z36" i="19"/>
  <c r="AQ37" i="19" s="1"/>
  <c r="W36" i="19"/>
  <c r="AP37" i="19" s="1"/>
  <c r="T36" i="19"/>
  <c r="AO37" i="19" s="1"/>
  <c r="P36" i="19"/>
  <c r="J36" i="19"/>
  <c r="AO31" i="19"/>
  <c r="D31" i="19"/>
  <c r="AJ30" i="19"/>
  <c r="AH30" i="19"/>
  <c r="AF30" i="19"/>
  <c r="AB30" i="19"/>
  <c r="Z30" i="19"/>
  <c r="X30" i="19"/>
  <c r="V30" i="19"/>
  <c r="T30" i="19"/>
  <c r="P30" i="19"/>
  <c r="J30" i="19"/>
  <c r="AO29" i="19"/>
  <c r="D29" i="19"/>
  <c r="AH28" i="19"/>
  <c r="AF28" i="19"/>
  <c r="AB28" i="19"/>
  <c r="Z28" i="19"/>
  <c r="X28" i="19"/>
  <c r="V28" i="19"/>
  <c r="T28" i="19"/>
  <c r="P28" i="19"/>
  <c r="J28" i="19"/>
  <c r="D27" i="19"/>
  <c r="AH26" i="19"/>
  <c r="AO27" i="19" s="1"/>
  <c r="AF26" i="19"/>
  <c r="AB26" i="19"/>
  <c r="Z26" i="19"/>
  <c r="X26" i="19"/>
  <c r="V26" i="19"/>
  <c r="T26" i="19"/>
  <c r="P26" i="19"/>
  <c r="J26" i="19"/>
  <c r="AV11" i="19"/>
  <c r="AU11" i="19"/>
  <c r="AT11" i="19"/>
  <c r="AS11" i="19"/>
  <c r="AV8" i="19"/>
  <c r="AU8" i="19"/>
  <c r="AU10" i="19" s="1"/>
  <c r="AT8" i="19"/>
  <c r="AS8" i="19"/>
  <c r="AR8" i="19"/>
  <c r="S1" i="19"/>
  <c r="AR20" i="17"/>
  <c r="AJ98" i="17"/>
  <c r="AR21" i="17" s="1"/>
  <c r="AH64" i="17"/>
  <c r="AL54" i="17"/>
  <c r="B96" i="17"/>
  <c r="AJ95" i="17"/>
  <c r="AF95" i="17"/>
  <c r="AB95" i="17"/>
  <c r="X95" i="17"/>
  <c r="V95" i="17"/>
  <c r="R95" i="17"/>
  <c r="N95" i="17"/>
  <c r="J95" i="17"/>
  <c r="B93" i="17"/>
  <c r="AJ92" i="17"/>
  <c r="AF92" i="17"/>
  <c r="AB92" i="17"/>
  <c r="X92" i="17"/>
  <c r="V92" i="17"/>
  <c r="R92" i="17"/>
  <c r="N92" i="17"/>
  <c r="J92" i="17"/>
  <c r="B90" i="17"/>
  <c r="AJ89" i="17"/>
  <c r="AF89" i="17"/>
  <c r="AB89" i="17"/>
  <c r="X89" i="17"/>
  <c r="V89" i="17"/>
  <c r="R89" i="17"/>
  <c r="N89" i="17"/>
  <c r="J89" i="17"/>
  <c r="B87" i="17"/>
  <c r="AJ86" i="17"/>
  <c r="AF86" i="17"/>
  <c r="AB86" i="17"/>
  <c r="X86" i="17"/>
  <c r="V86" i="17"/>
  <c r="R86" i="17"/>
  <c r="N86" i="17"/>
  <c r="J86" i="17"/>
  <c r="B84" i="17"/>
  <c r="AJ83" i="17"/>
  <c r="AF83" i="17"/>
  <c r="AB83" i="17"/>
  <c r="X83" i="17"/>
  <c r="V83" i="17"/>
  <c r="R83" i="17"/>
  <c r="N83" i="17"/>
  <c r="J83" i="17"/>
  <c r="B81" i="17"/>
  <c r="AJ80" i="17"/>
  <c r="AF80" i="17"/>
  <c r="AB80" i="17"/>
  <c r="X80" i="17"/>
  <c r="V80" i="17"/>
  <c r="R80" i="17"/>
  <c r="N80" i="17"/>
  <c r="J80" i="17"/>
  <c r="B78" i="17"/>
  <c r="AJ77" i="17"/>
  <c r="AF77" i="17"/>
  <c r="AB77" i="17"/>
  <c r="X77" i="17"/>
  <c r="V77" i="17"/>
  <c r="R77" i="17"/>
  <c r="N77" i="17"/>
  <c r="J77" i="17"/>
  <c r="B75" i="17"/>
  <c r="AJ74" i="17"/>
  <c r="AF74" i="17"/>
  <c r="AB74" i="17"/>
  <c r="X74" i="17"/>
  <c r="V74" i="17"/>
  <c r="R74" i="17"/>
  <c r="N74" i="17"/>
  <c r="J74" i="17"/>
  <c r="B72" i="17"/>
  <c r="AJ71" i="17"/>
  <c r="AF71" i="17"/>
  <c r="AB71" i="17"/>
  <c r="X71" i="17"/>
  <c r="V71" i="17"/>
  <c r="R71" i="17"/>
  <c r="N71" i="17"/>
  <c r="J71" i="17"/>
  <c r="B69" i="17"/>
  <c r="AJ68" i="17"/>
  <c r="AF68" i="17"/>
  <c r="AB68" i="17"/>
  <c r="X68" i="17"/>
  <c r="V68" i="17"/>
  <c r="R68" i="17"/>
  <c r="N68" i="17"/>
  <c r="J68" i="17"/>
  <c r="D63" i="17"/>
  <c r="AH62" i="17"/>
  <c r="AC62" i="17"/>
  <c r="X62" i="17"/>
  <c r="S62" i="17"/>
  <c r="N62" i="17"/>
  <c r="D61" i="17"/>
  <c r="AH60" i="17"/>
  <c r="AC60" i="17"/>
  <c r="X60" i="17"/>
  <c r="S60" i="17"/>
  <c r="N60" i="17"/>
  <c r="D59" i="17"/>
  <c r="AH58" i="17"/>
  <c r="AL58" i="17" s="1"/>
  <c r="AC58" i="17"/>
  <c r="X58" i="17"/>
  <c r="S58" i="17"/>
  <c r="N58" i="17"/>
  <c r="D57" i="17"/>
  <c r="AH56" i="17"/>
  <c r="AL56" i="17" s="1"/>
  <c r="AC56" i="17"/>
  <c r="X56" i="17"/>
  <c r="S56" i="17"/>
  <c r="N56" i="17"/>
  <c r="D55" i="17"/>
  <c r="AH54" i="17"/>
  <c r="AC54" i="17"/>
  <c r="X54" i="17"/>
  <c r="S54" i="17"/>
  <c r="N54" i="17"/>
  <c r="D49" i="17"/>
  <c r="AI48" i="17"/>
  <c r="AF48" i="17"/>
  <c r="AC48" i="17"/>
  <c r="Z48" i="17"/>
  <c r="W48" i="17"/>
  <c r="T48" i="17"/>
  <c r="P48" i="17"/>
  <c r="J48" i="17"/>
  <c r="D47" i="17"/>
  <c r="AI46" i="17"/>
  <c r="AF46" i="17"/>
  <c r="AC46" i="17"/>
  <c r="Z46" i="17"/>
  <c r="W46" i="17"/>
  <c r="T46" i="17"/>
  <c r="P46" i="17"/>
  <c r="J46" i="17"/>
  <c r="D45" i="17"/>
  <c r="AI44" i="17"/>
  <c r="AF44" i="17"/>
  <c r="AC44" i="17"/>
  <c r="AR45" i="17" s="1"/>
  <c r="Z44" i="17"/>
  <c r="AQ45" i="17" s="1"/>
  <c r="W44" i="17"/>
  <c r="AP45" i="17" s="1"/>
  <c r="T44" i="17"/>
  <c r="P44" i="17"/>
  <c r="J44" i="17"/>
  <c r="D43" i="17"/>
  <c r="AI42" i="17"/>
  <c r="AF42" i="17"/>
  <c r="AS43" i="17" s="1"/>
  <c r="AC42" i="17"/>
  <c r="AR43" i="17" s="1"/>
  <c r="Z42" i="17"/>
  <c r="AQ43" i="17" s="1"/>
  <c r="W42" i="17"/>
  <c r="T42" i="17"/>
  <c r="AO43" i="17" s="1"/>
  <c r="P42" i="17"/>
  <c r="J42" i="17"/>
  <c r="D41" i="17"/>
  <c r="AI40" i="17"/>
  <c r="AF40" i="17"/>
  <c r="AS41" i="17" s="1"/>
  <c r="AC40" i="17"/>
  <c r="AR41" i="17" s="1"/>
  <c r="Z40" i="17"/>
  <c r="AQ41" i="17" s="1"/>
  <c r="W40" i="17"/>
  <c r="AP41" i="17" s="1"/>
  <c r="T40" i="17"/>
  <c r="AO41" i="17" s="1"/>
  <c r="P40" i="17"/>
  <c r="J40" i="17"/>
  <c r="D39" i="17"/>
  <c r="AI38" i="17"/>
  <c r="AF38" i="17"/>
  <c r="AS39" i="17" s="1"/>
  <c r="AC38" i="17"/>
  <c r="AR39" i="17" s="1"/>
  <c r="Z38" i="17"/>
  <c r="AQ39" i="17" s="1"/>
  <c r="W38" i="17"/>
  <c r="AP39" i="17" s="1"/>
  <c r="T38" i="17"/>
  <c r="AO39" i="17" s="1"/>
  <c r="P38" i="17"/>
  <c r="J38" i="17"/>
  <c r="D37" i="17"/>
  <c r="AI36" i="17"/>
  <c r="AF36" i="17"/>
  <c r="AC36" i="17"/>
  <c r="AR37" i="17" s="1"/>
  <c r="Z36" i="17"/>
  <c r="AQ37" i="17" s="1"/>
  <c r="W36" i="17"/>
  <c r="AP37" i="17" s="1"/>
  <c r="T36" i="17"/>
  <c r="P36" i="17"/>
  <c r="J36" i="17"/>
  <c r="D31" i="17"/>
  <c r="AJ30" i="17"/>
  <c r="AH30" i="17"/>
  <c r="AF30" i="17"/>
  <c r="AB30" i="17"/>
  <c r="Z30" i="17"/>
  <c r="X30" i="17"/>
  <c r="V30" i="17"/>
  <c r="T30" i="17"/>
  <c r="P30" i="17"/>
  <c r="J30" i="17"/>
  <c r="D29" i="17"/>
  <c r="AJ28" i="17"/>
  <c r="AH28" i="17"/>
  <c r="AF28" i="17"/>
  <c r="AB28" i="17"/>
  <c r="Z28" i="17"/>
  <c r="X28" i="17"/>
  <c r="V28" i="17"/>
  <c r="T28" i="17"/>
  <c r="P28" i="17"/>
  <c r="J28" i="17"/>
  <c r="D27" i="17"/>
  <c r="AJ26" i="17"/>
  <c r="AH26" i="17"/>
  <c r="AO27" i="17" s="1"/>
  <c r="AF26" i="17"/>
  <c r="AB26" i="17"/>
  <c r="Z26" i="17"/>
  <c r="X26" i="17"/>
  <c r="V26" i="17"/>
  <c r="T26" i="17"/>
  <c r="P26" i="17"/>
  <c r="J26" i="17"/>
  <c r="AV12" i="17"/>
  <c r="AU12" i="17"/>
  <c r="AT12" i="17"/>
  <c r="AS12" i="17"/>
  <c r="AR12" i="17"/>
  <c r="AS11" i="17"/>
  <c r="AV9" i="17"/>
  <c r="AV11" i="17"/>
  <c r="AU9" i="17"/>
  <c r="AU11" i="17"/>
  <c r="AT9" i="17"/>
  <c r="AT11" i="17"/>
  <c r="AS9" i="17"/>
  <c r="AR9" i="17"/>
  <c r="AR11" i="17"/>
  <c r="AS8" i="17"/>
  <c r="AT8" i="17"/>
  <c r="AT10" i="17" s="1"/>
  <c r="AU8" i="17"/>
  <c r="AU10" i="17" s="1"/>
  <c r="AV8" i="17"/>
  <c r="AV10" i="17" s="1"/>
  <c r="AR8" i="17"/>
  <c r="AR7" i="10"/>
  <c r="AL62" i="17"/>
  <c r="AL60" i="17"/>
  <c r="AS49" i="17"/>
  <c r="AR49" i="17"/>
  <c r="AQ49" i="17"/>
  <c r="AP49" i="17"/>
  <c r="AO49" i="17"/>
  <c r="AS47" i="17"/>
  <c r="AR47" i="17"/>
  <c r="AQ47" i="17"/>
  <c r="AP47" i="17"/>
  <c r="AO47" i="17"/>
  <c r="AS45" i="17"/>
  <c r="AO45" i="17"/>
  <c r="AP43" i="17"/>
  <c r="AS37" i="17"/>
  <c r="AO37" i="17"/>
  <c r="AO31" i="17"/>
  <c r="AO29" i="17"/>
  <c r="S1" i="17"/>
  <c r="AW9" i="17" l="1"/>
  <c r="AJ32" i="17"/>
  <c r="AS10" i="17"/>
  <c r="AS13" i="17" s="1"/>
  <c r="AS14" i="17" s="1"/>
  <c r="AI50" i="19"/>
  <c r="AV10" i="19"/>
  <c r="AV13" i="19" s="1"/>
  <c r="AT13" i="17"/>
  <c r="AT14" i="17" s="1"/>
  <c r="AS10" i="19"/>
  <c r="AS13" i="19" s="1"/>
  <c r="N8" i="19" s="1"/>
  <c r="AT10" i="19"/>
  <c r="AT13" i="19" s="1"/>
  <c r="E15" i="19" s="1"/>
  <c r="AR10" i="19"/>
  <c r="AR13" i="19" s="1"/>
  <c r="E8" i="19" s="1"/>
  <c r="V14" i="19" s="1"/>
  <c r="AJ32" i="19"/>
  <c r="AH32" i="19"/>
  <c r="AC50" i="19"/>
  <c r="W50" i="19"/>
  <c r="T50" i="19"/>
  <c r="AU13" i="19"/>
  <c r="N15" i="19" s="1"/>
  <c r="Z50" i="19"/>
  <c r="AF50" i="19"/>
  <c r="AU13" i="17"/>
  <c r="AU14" i="17" s="1"/>
  <c r="AV13" i="17"/>
  <c r="AV14" i="17" s="1"/>
  <c r="AR10" i="17"/>
  <c r="AR13" i="17" s="1"/>
  <c r="AI50" i="17"/>
  <c r="T50" i="17"/>
  <c r="W50" i="17"/>
  <c r="AC50" i="17"/>
  <c r="Z50" i="17"/>
  <c r="AF50" i="17"/>
  <c r="AH32" i="17"/>
  <c r="AJ148" i="10"/>
  <c r="AR21" i="10" s="1"/>
  <c r="B146" i="10"/>
  <c r="AJ145" i="10"/>
  <c r="AF145" i="10"/>
  <c r="AB145" i="10"/>
  <c r="X145" i="10"/>
  <c r="V145" i="10"/>
  <c r="R145" i="10"/>
  <c r="N145" i="10"/>
  <c r="J145" i="10"/>
  <c r="B143" i="10"/>
  <c r="AJ142" i="10"/>
  <c r="AF142" i="10"/>
  <c r="AB142" i="10"/>
  <c r="X142" i="10"/>
  <c r="V142" i="10"/>
  <c r="R142" i="10"/>
  <c r="N142" i="10"/>
  <c r="J142" i="10"/>
  <c r="B140" i="10"/>
  <c r="AJ139" i="10"/>
  <c r="AF139" i="10"/>
  <c r="AB139" i="10"/>
  <c r="X139" i="10"/>
  <c r="V139" i="10"/>
  <c r="R139" i="10"/>
  <c r="N139" i="10"/>
  <c r="J139" i="10"/>
  <c r="B137" i="10"/>
  <c r="AJ136" i="10"/>
  <c r="AF136" i="10"/>
  <c r="AB136" i="10"/>
  <c r="X136" i="10"/>
  <c r="V136" i="10"/>
  <c r="R136" i="10"/>
  <c r="N136" i="10"/>
  <c r="J136" i="10"/>
  <c r="B134" i="10"/>
  <c r="AJ133" i="10"/>
  <c r="AF133" i="10"/>
  <c r="AB133" i="10"/>
  <c r="X133" i="10"/>
  <c r="V133" i="10"/>
  <c r="R133" i="10"/>
  <c r="N133" i="10"/>
  <c r="J133" i="10"/>
  <c r="B131" i="10"/>
  <c r="AJ130" i="10"/>
  <c r="AF130" i="10"/>
  <c r="AB130" i="10"/>
  <c r="X130" i="10"/>
  <c r="V130" i="10"/>
  <c r="R130" i="10"/>
  <c r="N130" i="10"/>
  <c r="J130" i="10"/>
  <c r="B128" i="10"/>
  <c r="AJ127" i="10"/>
  <c r="AF127" i="10"/>
  <c r="AB127" i="10"/>
  <c r="X127" i="10"/>
  <c r="V127" i="10"/>
  <c r="R127" i="10"/>
  <c r="N127" i="10"/>
  <c r="J127" i="10"/>
  <c r="B125" i="10"/>
  <c r="AJ124" i="10"/>
  <c r="AF124" i="10"/>
  <c r="AB124" i="10"/>
  <c r="X124" i="10"/>
  <c r="V124" i="10"/>
  <c r="R124" i="10"/>
  <c r="N124" i="10"/>
  <c r="J124" i="10"/>
  <c r="B122" i="10"/>
  <c r="AJ121" i="10"/>
  <c r="AF121" i="10"/>
  <c r="AB121" i="10"/>
  <c r="X121" i="10"/>
  <c r="V121" i="10"/>
  <c r="R121" i="10"/>
  <c r="N121" i="10"/>
  <c r="J121" i="10"/>
  <c r="B119" i="10"/>
  <c r="AJ118" i="10"/>
  <c r="AF118" i="10"/>
  <c r="AB118" i="10"/>
  <c r="X118" i="10"/>
  <c r="V118" i="10"/>
  <c r="R118" i="10"/>
  <c r="N118" i="10"/>
  <c r="J118" i="10"/>
  <c r="B116" i="10"/>
  <c r="AJ115" i="10"/>
  <c r="AF115" i="10"/>
  <c r="AB115" i="10"/>
  <c r="X115" i="10"/>
  <c r="V115" i="10"/>
  <c r="R115" i="10"/>
  <c r="N115" i="10"/>
  <c r="J115" i="10"/>
  <c r="B113" i="10"/>
  <c r="AJ112" i="10"/>
  <c r="AF112" i="10"/>
  <c r="AB112" i="10"/>
  <c r="X112" i="10"/>
  <c r="V112" i="10"/>
  <c r="R112" i="10"/>
  <c r="N112" i="10"/>
  <c r="J112" i="10"/>
  <c r="B110" i="10"/>
  <c r="AJ109" i="10"/>
  <c r="AF109" i="10"/>
  <c r="AB109" i="10"/>
  <c r="X109" i="10"/>
  <c r="V109" i="10"/>
  <c r="R109" i="10"/>
  <c r="N109" i="10"/>
  <c r="J109" i="10"/>
  <c r="B107" i="10"/>
  <c r="AJ106" i="10"/>
  <c r="AF106" i="10"/>
  <c r="AB106" i="10"/>
  <c r="X106" i="10"/>
  <c r="V106" i="10"/>
  <c r="R106" i="10"/>
  <c r="N106" i="10"/>
  <c r="J106" i="10"/>
  <c r="B104" i="10"/>
  <c r="AJ103" i="10"/>
  <c r="AF103" i="10"/>
  <c r="AB103" i="10"/>
  <c r="X103" i="10"/>
  <c r="V103" i="10"/>
  <c r="R103" i="10"/>
  <c r="N103" i="10"/>
  <c r="J103" i="10"/>
  <c r="D98" i="10"/>
  <c r="AH97" i="10"/>
  <c r="AL97" i="10" s="1"/>
  <c r="AC97" i="10"/>
  <c r="X97" i="10"/>
  <c r="S97" i="10"/>
  <c r="N97" i="10"/>
  <c r="D96" i="10"/>
  <c r="AH95" i="10"/>
  <c r="AC95" i="10"/>
  <c r="X95" i="10"/>
  <c r="S95" i="10"/>
  <c r="N95" i="10"/>
  <c r="D94" i="10"/>
  <c r="AH93" i="10"/>
  <c r="AL93" i="10" s="1"/>
  <c r="AC93" i="10"/>
  <c r="X93" i="10"/>
  <c r="S93" i="10"/>
  <c r="N93" i="10"/>
  <c r="D92" i="10"/>
  <c r="AH91" i="10"/>
  <c r="AL91" i="10" s="1"/>
  <c r="AC91" i="10"/>
  <c r="X91" i="10"/>
  <c r="S91" i="10"/>
  <c r="N91" i="10"/>
  <c r="D90" i="10"/>
  <c r="AH89" i="10"/>
  <c r="AL89" i="10" s="1"/>
  <c r="AC89" i="10"/>
  <c r="X89" i="10"/>
  <c r="S89" i="10"/>
  <c r="N89" i="10"/>
  <c r="D84" i="10"/>
  <c r="AI83" i="10"/>
  <c r="AF83" i="10"/>
  <c r="AS84" i="10" s="1"/>
  <c r="AC83" i="10"/>
  <c r="AR84" i="10" s="1"/>
  <c r="Z83" i="10"/>
  <c r="AQ84" i="10" s="1"/>
  <c r="W83" i="10"/>
  <c r="AP84" i="10" s="1"/>
  <c r="T83" i="10"/>
  <c r="AO84" i="10" s="1"/>
  <c r="P83" i="10"/>
  <c r="J83" i="10"/>
  <c r="D82" i="10"/>
  <c r="AI81" i="10"/>
  <c r="AF81" i="10"/>
  <c r="AS82" i="10" s="1"/>
  <c r="AC81" i="10"/>
  <c r="AR82" i="10" s="1"/>
  <c r="Z81" i="10"/>
  <c r="AQ82" i="10" s="1"/>
  <c r="W81" i="10"/>
  <c r="AP82" i="10" s="1"/>
  <c r="T81" i="10"/>
  <c r="AO82" i="10" s="1"/>
  <c r="P81" i="10"/>
  <c r="J81" i="10"/>
  <c r="D80" i="10"/>
  <c r="AI79" i="10"/>
  <c r="AF79" i="10"/>
  <c r="AS80" i="10" s="1"/>
  <c r="AC79" i="10"/>
  <c r="Z79" i="10"/>
  <c r="AQ80" i="10" s="1"/>
  <c r="W79" i="10"/>
  <c r="AP80" i="10" s="1"/>
  <c r="T79" i="10"/>
  <c r="AO80" i="10" s="1"/>
  <c r="P79" i="10"/>
  <c r="J79" i="10"/>
  <c r="D78" i="10"/>
  <c r="AI77" i="10"/>
  <c r="AF77" i="10"/>
  <c r="AC77" i="10"/>
  <c r="AR78" i="10" s="1"/>
  <c r="Z77" i="10"/>
  <c r="AQ78" i="10" s="1"/>
  <c r="W77" i="10"/>
  <c r="AP78" i="10" s="1"/>
  <c r="T77" i="10"/>
  <c r="AO78" i="10" s="1"/>
  <c r="P77" i="10"/>
  <c r="J77" i="10"/>
  <c r="D76" i="10"/>
  <c r="AI75" i="10"/>
  <c r="AF75" i="10"/>
  <c r="AS76" i="10" s="1"/>
  <c r="AC75" i="10"/>
  <c r="AR76" i="10" s="1"/>
  <c r="Z75" i="10"/>
  <c r="AQ76" i="10" s="1"/>
  <c r="W75" i="10"/>
  <c r="AP76" i="10" s="1"/>
  <c r="T75" i="10"/>
  <c r="AO76" i="10" s="1"/>
  <c r="P75" i="10"/>
  <c r="J75" i="10"/>
  <c r="D70" i="10"/>
  <c r="AJ69" i="10"/>
  <c r="AH69" i="10"/>
  <c r="AF69" i="10"/>
  <c r="AB69" i="10"/>
  <c r="Z69" i="10"/>
  <c r="X69" i="10"/>
  <c r="V69" i="10"/>
  <c r="T69" i="10"/>
  <c r="P69" i="10"/>
  <c r="J69" i="10"/>
  <c r="D68" i="10"/>
  <c r="AJ67" i="10"/>
  <c r="AH67" i="10"/>
  <c r="AF67" i="10"/>
  <c r="AB67" i="10"/>
  <c r="Z67" i="10"/>
  <c r="X67" i="10"/>
  <c r="V67" i="10"/>
  <c r="T67" i="10"/>
  <c r="P67" i="10"/>
  <c r="J67" i="10"/>
  <c r="D66" i="10"/>
  <c r="AJ65" i="10"/>
  <c r="AH65" i="10"/>
  <c r="AF65" i="10"/>
  <c r="AB65" i="10"/>
  <c r="Z65" i="10"/>
  <c r="X65" i="10"/>
  <c r="V65" i="10"/>
  <c r="T65" i="10"/>
  <c r="P65" i="10"/>
  <c r="J65" i="10"/>
  <c r="AL95" i="10"/>
  <c r="AR80" i="10"/>
  <c r="AS78" i="10"/>
  <c r="AO70" i="10"/>
  <c r="AO66" i="10"/>
  <c r="AO68" i="10"/>
  <c r="AR22" i="17" l="1"/>
  <c r="V20" i="17"/>
  <c r="V18" i="17" s="1"/>
  <c r="AR22" i="19"/>
  <c r="V20" i="19"/>
  <c r="S10" i="19"/>
  <c r="AV14" i="19"/>
  <c r="V18" i="19"/>
  <c r="AS14" i="19"/>
  <c r="AT14" i="19"/>
  <c r="P21" i="19"/>
  <c r="P18" i="19"/>
  <c r="P20" i="19"/>
  <c r="P19" i="19"/>
  <c r="AU14" i="19"/>
  <c r="G11" i="19"/>
  <c r="G12" i="19"/>
  <c r="G13" i="19"/>
  <c r="G14" i="19"/>
  <c r="P11" i="19"/>
  <c r="P12" i="19"/>
  <c r="P13" i="19"/>
  <c r="P14" i="19"/>
  <c r="AR14" i="19"/>
  <c r="G19" i="19"/>
  <c r="G21" i="19"/>
  <c r="G18" i="19"/>
  <c r="G20" i="19"/>
  <c r="AR14" i="17"/>
  <c r="AR19" i="17" s="1"/>
  <c r="E8" i="17"/>
  <c r="S10" i="17"/>
  <c r="N15" i="17"/>
  <c r="N8" i="17"/>
  <c r="E15" i="17"/>
  <c r="AH99" i="10"/>
  <c r="AI85" i="10"/>
  <c r="AJ71" i="10"/>
  <c r="AH71" i="10"/>
  <c r="T85" i="10"/>
  <c r="W85" i="10"/>
  <c r="AF85" i="10"/>
  <c r="AC85" i="10"/>
  <c r="Z85" i="10"/>
  <c r="AR20" i="10"/>
  <c r="V14" i="17" l="1"/>
  <c r="AG20" i="10"/>
  <c r="AR23" i="10"/>
  <c r="AR19" i="19"/>
  <c r="AR23" i="19" s="1"/>
  <c r="W3" i="19" s="1"/>
  <c r="G18" i="17"/>
  <c r="G19" i="17"/>
  <c r="G20" i="17"/>
  <c r="G21" i="17"/>
  <c r="P20" i="17"/>
  <c r="P18" i="17"/>
  <c r="P21" i="17"/>
  <c r="P19" i="17"/>
  <c r="P12" i="17"/>
  <c r="P13" i="17"/>
  <c r="P14" i="17"/>
  <c r="P11" i="17"/>
  <c r="G12" i="17"/>
  <c r="G13" i="17"/>
  <c r="G14" i="17"/>
  <c r="G11" i="17"/>
  <c r="AR23" i="17"/>
  <c r="W3" i="17" s="1"/>
  <c r="A8" i="10"/>
  <c r="AV11" i="10" l="1"/>
  <c r="AV12" i="10"/>
  <c r="AR12" i="10"/>
  <c r="E31" i="1" l="1"/>
  <c r="F31" i="1"/>
  <c r="G31" i="1"/>
  <c r="H31" i="1"/>
  <c r="D31" i="1"/>
  <c r="F29" i="1"/>
  <c r="E29" i="1"/>
  <c r="G29" i="1"/>
  <c r="H29" i="1"/>
  <c r="E30" i="1"/>
  <c r="F30" i="1"/>
  <c r="G30" i="1"/>
  <c r="H30" i="1"/>
  <c r="D30" i="1"/>
  <c r="D29" i="1"/>
  <c r="E27" i="1"/>
  <c r="F27" i="1"/>
  <c r="G27" i="1"/>
  <c r="H27" i="1"/>
  <c r="E28" i="1"/>
  <c r="F28" i="1"/>
  <c r="G28" i="1"/>
  <c r="H28" i="1"/>
  <c r="D28" i="1"/>
  <c r="D27" i="1"/>
  <c r="K5" i="1" l="1"/>
  <c r="K6" i="1"/>
  <c r="K7" i="1"/>
  <c r="K8" i="1"/>
  <c r="K9" i="1"/>
  <c r="K10" i="1"/>
  <c r="K11" i="1"/>
  <c r="K12" i="1"/>
  <c r="K13" i="1"/>
  <c r="K14" i="1"/>
  <c r="K15" i="1"/>
  <c r="K16" i="1"/>
  <c r="K17" i="1"/>
  <c r="K18" i="1"/>
  <c r="K19" i="1"/>
  <c r="K20" i="1"/>
  <c r="K21" i="1"/>
  <c r="K22" i="1"/>
  <c r="K23" i="1"/>
  <c r="K24" i="1"/>
  <c r="K25" i="1"/>
  <c r="K26" i="1"/>
  <c r="K4" i="1" l="1"/>
  <c r="R12" i="10"/>
  <c r="K12" i="10"/>
  <c r="D12" i="10"/>
  <c r="AU12" i="10"/>
  <c r="AT12" i="10"/>
  <c r="AS12" i="10"/>
  <c r="AU11" i="10"/>
  <c r="AT11" i="10"/>
  <c r="AS11" i="10"/>
  <c r="AR11" i="10"/>
  <c r="AS9" i="10"/>
  <c r="AT9" i="10"/>
  <c r="AU9" i="10"/>
  <c r="AV9" i="10"/>
  <c r="AR9" i="10"/>
  <c r="AS8" i="10"/>
  <c r="AT8" i="10"/>
  <c r="AU8" i="10"/>
  <c r="AV8" i="10"/>
  <c r="AR8" i="10"/>
  <c r="AS7" i="10"/>
  <c r="AT7" i="10"/>
  <c r="AU7" i="10"/>
  <c r="AV7" i="10"/>
  <c r="AR10" i="10" l="1"/>
  <c r="AS10" i="10"/>
  <c r="AS13" i="10" s="1"/>
  <c r="AS15" i="10" s="1"/>
  <c r="AU10" i="10"/>
  <c r="AU13" i="10" s="1"/>
  <c r="AU15" i="10" s="1"/>
  <c r="AT10" i="10"/>
  <c r="AT13" i="10" s="1"/>
  <c r="AT15" i="10" s="1"/>
  <c r="AV10" i="10"/>
  <c r="E25" i="10" l="1"/>
  <c r="E39" i="10"/>
  <c r="G45" i="10" s="1"/>
  <c r="E32" i="10"/>
  <c r="AR13" i="10"/>
  <c r="AR15" i="10" s="1"/>
  <c r="AV13" i="10"/>
  <c r="E46" i="10" s="1"/>
  <c r="Y18" i="10" s="1"/>
  <c r="E18" i="10" l="1"/>
  <c r="Q18" i="10" s="1"/>
  <c r="AG18" i="10"/>
  <c r="G31" i="10"/>
  <c r="G29" i="10"/>
  <c r="G28" i="10"/>
  <c r="G30" i="10"/>
  <c r="G43" i="10"/>
  <c r="G42" i="10"/>
  <c r="G44" i="10"/>
  <c r="G37" i="10"/>
  <c r="G36" i="10"/>
  <c r="G38" i="10"/>
  <c r="G35" i="10"/>
  <c r="AV15" i="10"/>
  <c r="AH37" i="10"/>
  <c r="G21" i="10" l="1"/>
  <c r="G24" i="10"/>
  <c r="G23" i="10"/>
  <c r="G22" i="10"/>
  <c r="AR19" i="10"/>
  <c r="AR24" i="10" l="1"/>
  <c r="W3" i="10" l="1"/>
  <c r="W151" i="10"/>
</calcChain>
</file>

<file path=xl/comments1.xml><?xml version="1.0" encoding="utf-8"?>
<comments xmlns="http://schemas.openxmlformats.org/spreadsheetml/2006/main">
  <authors>
    <author>MagroMaster</author>
  </authors>
  <commentList>
    <comment ref="W1" authorId="0" shapeId="0">
      <text>
        <r>
          <rPr>
            <sz val="9"/>
            <color indexed="81"/>
            <rFont val="ＭＳ Ｐゴシック"/>
            <family val="3"/>
            <charset val="128"/>
          </rPr>
          <t>このキャラクターで使用できる最大の経験点（実際に消費した経験点、手動で入力してください）</t>
        </r>
      </text>
    </comment>
    <comment ref="W2" authorId="0" shapeId="0">
      <text>
        <r>
          <rPr>
            <sz val="9"/>
            <color indexed="81"/>
            <rFont val="ＭＳ Ｐゴシック"/>
            <family val="3"/>
            <charset val="128"/>
          </rPr>
          <t>実際に現在キャラクターが使用している経験点（手動で入力してください）</t>
        </r>
      </text>
    </comment>
    <comment ref="W3" authorId="0" shapeId="0">
      <text>
        <r>
          <rPr>
            <sz val="9"/>
            <color indexed="81"/>
            <rFont val="ＭＳ Ｐゴシック"/>
            <family val="3"/>
            <charset val="128"/>
          </rPr>
          <t>現在のデータを再現するのに必要な経験点（自動計算されます）</t>
        </r>
      </text>
    </comment>
    <comment ref="D14" authorId="0" shapeId="0">
      <text>
        <r>
          <rPr>
            <sz val="9"/>
            <color indexed="81"/>
            <rFont val="ＭＳ Ｐゴシック"/>
            <family val="3"/>
            <charset val="128"/>
          </rPr>
          <t>ブラッドクラスとソウルクラスの遺痕は一つになって現れます</t>
        </r>
      </text>
    </comment>
    <comment ref="H18" authorId="0" shapeId="0">
      <text>
        <r>
          <rPr>
            <sz val="9"/>
            <color indexed="81"/>
            <rFont val="ＭＳ Ｐゴシック"/>
            <family val="3"/>
            <charset val="128"/>
          </rPr>
          <t>アーツなどによる補正（経験点に計算されません）</t>
        </r>
      </text>
    </comment>
    <comment ref="H19" authorId="0" shapeId="0">
      <text>
        <r>
          <rPr>
            <sz val="9"/>
            <color indexed="81"/>
            <rFont val="ＭＳ Ｐゴシック"/>
            <family val="3"/>
            <charset val="128"/>
          </rPr>
          <t xml:space="preserve">経験点による成長（経験点に計算されます）
</t>
        </r>
      </text>
    </comment>
    <comment ref="E21" authorId="0" shapeId="0">
      <text>
        <r>
          <rPr>
            <sz val="9"/>
            <color indexed="81"/>
            <rFont val="ＭＳ Ｐゴシック"/>
            <family val="3"/>
            <charset val="128"/>
          </rPr>
          <t>割り振るレベルを入力してください。初期キャラは合計6レベルまで。
（最大3／最低0）</t>
        </r>
      </text>
    </comment>
    <comment ref="H25" authorId="0" shapeId="0">
      <text>
        <r>
          <rPr>
            <sz val="9"/>
            <color indexed="81"/>
            <rFont val="ＭＳ Ｐゴシック"/>
            <family val="3"/>
            <charset val="128"/>
          </rPr>
          <t>アーツなどによる補正（経験点に計算されません）</t>
        </r>
      </text>
    </comment>
    <comment ref="H26" authorId="0" shapeId="0">
      <text>
        <r>
          <rPr>
            <sz val="9"/>
            <color indexed="81"/>
            <rFont val="ＭＳ Ｐゴシック"/>
            <family val="3"/>
            <charset val="128"/>
          </rPr>
          <t xml:space="preserve">経験点による成長（経験点に計算されます）
</t>
        </r>
      </text>
    </comment>
    <comment ref="H32" authorId="0" shapeId="0">
      <text>
        <r>
          <rPr>
            <sz val="9"/>
            <color indexed="81"/>
            <rFont val="ＭＳ Ｐゴシック"/>
            <family val="3"/>
            <charset val="128"/>
          </rPr>
          <t>アーツなどによる補正（経験点に計算されません）</t>
        </r>
      </text>
    </comment>
    <comment ref="H33" authorId="0" shapeId="0">
      <text>
        <r>
          <rPr>
            <sz val="9"/>
            <color indexed="81"/>
            <rFont val="ＭＳ Ｐゴシック"/>
            <family val="3"/>
            <charset val="128"/>
          </rPr>
          <t xml:space="preserve">経験点による成長（経験点に計算されます）
</t>
        </r>
      </text>
    </comment>
    <comment ref="H39" authorId="0" shapeId="0">
      <text>
        <r>
          <rPr>
            <sz val="9"/>
            <color indexed="81"/>
            <rFont val="ＭＳ Ｐゴシック"/>
            <family val="3"/>
            <charset val="128"/>
          </rPr>
          <t>アーツなどによる補正（経験点に計算されません）</t>
        </r>
      </text>
    </comment>
    <comment ref="H40" authorId="0" shapeId="0">
      <text>
        <r>
          <rPr>
            <sz val="9"/>
            <color indexed="81"/>
            <rFont val="ＭＳ Ｐゴシック"/>
            <family val="3"/>
            <charset val="128"/>
          </rPr>
          <t xml:space="preserve">経験点による成長（経験点に計算されます）
</t>
        </r>
      </text>
    </comment>
    <comment ref="H46" authorId="0" shapeId="0">
      <text>
        <r>
          <rPr>
            <sz val="9"/>
            <color indexed="81"/>
            <rFont val="ＭＳ Ｐゴシック"/>
            <family val="3"/>
            <charset val="128"/>
          </rPr>
          <t>アーツなどによる補正（経験点に計算されません）</t>
        </r>
      </text>
    </comment>
    <comment ref="H47" authorId="0" shapeId="0">
      <text>
        <r>
          <rPr>
            <sz val="9"/>
            <color indexed="81"/>
            <rFont val="ＭＳ Ｐゴシック"/>
            <family val="3"/>
            <charset val="128"/>
          </rPr>
          <t xml:space="preserve">経験点による成長（経験点に計算されます）
</t>
        </r>
      </text>
    </comment>
    <comment ref="K52" authorId="0" shapeId="0">
      <text>
        <r>
          <rPr>
            <b/>
            <sz val="9"/>
            <color indexed="81"/>
            <rFont val="ＭＳ Ｐゴシック"/>
            <family val="3"/>
            <charset val="128"/>
          </rPr>
          <t>別々のダメージ属性を持つことができます。変更はマイナーアクション。</t>
        </r>
      </text>
    </comment>
    <comment ref="AA53" authorId="0" shapeId="0">
      <text>
        <r>
          <rPr>
            <b/>
            <sz val="9"/>
            <color indexed="81"/>
            <rFont val="ＭＳ Ｐゴシック"/>
            <family val="3"/>
            <charset val="128"/>
          </rPr>
          <t>デフォルトは「単体」。</t>
        </r>
      </text>
    </comment>
    <comment ref="AC53" authorId="0" shapeId="0">
      <text>
        <r>
          <rPr>
            <b/>
            <sz val="9"/>
            <color indexed="81"/>
            <rFont val="ＭＳ Ｐゴシック"/>
            <family val="3"/>
            <charset val="128"/>
          </rPr>
          <t>デフォルトは「至近」。「弓」は最初から「近距離」を持っているため、「近」になっている。</t>
        </r>
      </text>
    </comment>
    <comment ref="AE53" authorId="0" shapeId="0">
      <text>
        <r>
          <rPr>
            <b/>
            <sz val="9"/>
            <color indexed="81"/>
            <rFont val="ＭＳ Ｐゴシック"/>
            <family val="3"/>
            <charset val="128"/>
          </rPr>
          <t>デフォルトは「片手持ち」</t>
        </r>
      </text>
    </comment>
    <comment ref="AG53" authorId="0" shapeId="0">
      <text>
        <r>
          <rPr>
            <b/>
            <sz val="9"/>
            <color indexed="81"/>
            <rFont val="ＭＳ Ｐゴシック"/>
            <family val="3"/>
            <charset val="128"/>
          </rPr>
          <t>デフォルトは0。</t>
        </r>
      </text>
    </comment>
    <comment ref="AI53" authorId="0" shapeId="0">
      <text>
        <r>
          <rPr>
            <b/>
            <sz val="9"/>
            <color indexed="81"/>
            <rFont val="ＭＳ Ｐゴシック"/>
            <family val="3"/>
            <charset val="128"/>
          </rPr>
          <t>自動計算は実装していません。手動で入力願います。</t>
        </r>
      </text>
    </comment>
    <comment ref="A57" authorId="0" shapeId="0">
      <text>
        <r>
          <rPr>
            <b/>
            <sz val="9"/>
            <color indexed="81"/>
            <rFont val="ＭＳ Ｐゴシック"/>
            <family val="3"/>
            <charset val="128"/>
          </rPr>
          <t>《牙を継ぐ者》で２つ目のレリックを入手した時用。</t>
        </r>
      </text>
    </comment>
    <comment ref="H103" authorId="0" shapeId="0">
      <text>
        <r>
          <rPr>
            <b/>
            <sz val="9"/>
            <color indexed="81"/>
            <rFont val="ＭＳ Ｐゴシック"/>
            <family val="3"/>
            <charset val="128"/>
          </rPr>
          <t>自動取得は↓に何LV分あるか記入欄があります。</t>
        </r>
      </text>
    </comment>
    <comment ref="W149" authorId="0" shapeId="0">
      <text>
        <r>
          <rPr>
            <sz val="9"/>
            <color indexed="81"/>
            <rFont val="ＭＳ Ｐゴシック"/>
            <family val="3"/>
            <charset val="128"/>
          </rPr>
          <t>このキャラクターで使用できる最大の経験点（実際に消費した経験点、手動で入力してください）</t>
        </r>
      </text>
    </comment>
    <comment ref="W150" authorId="0" shapeId="0">
      <text>
        <r>
          <rPr>
            <sz val="9"/>
            <color indexed="81"/>
            <rFont val="ＭＳ Ｐゴシック"/>
            <family val="3"/>
            <charset val="128"/>
          </rPr>
          <t>実際に現在キャラクターが使用している経験点（手動で入力してください）</t>
        </r>
      </text>
    </comment>
    <comment ref="W151" authorId="0" shapeId="0">
      <text>
        <r>
          <rPr>
            <sz val="9"/>
            <color indexed="81"/>
            <rFont val="ＭＳ Ｐゴシック"/>
            <family val="3"/>
            <charset val="128"/>
          </rPr>
          <t>現在のデータを再現するのに必要な経験点（自動計算されます）</t>
        </r>
      </text>
    </comment>
    <comment ref="W198" authorId="0" shapeId="0">
      <text>
        <r>
          <rPr>
            <sz val="9"/>
            <color indexed="81"/>
            <rFont val="ＭＳ Ｐゴシック"/>
            <family val="3"/>
            <charset val="128"/>
          </rPr>
          <t>このキャラクターで使用できる最大の経験点（実際に消費した経験点、手動で入力してください）</t>
        </r>
      </text>
    </comment>
    <comment ref="W199" authorId="0" shapeId="0">
      <text>
        <r>
          <rPr>
            <sz val="9"/>
            <color indexed="81"/>
            <rFont val="ＭＳ Ｐゴシック"/>
            <family val="3"/>
            <charset val="128"/>
          </rPr>
          <t>実際に現在キャラクターが使用している経験点（手動で入力してください）</t>
        </r>
      </text>
    </comment>
    <comment ref="W200" authorId="0" shapeId="0">
      <text>
        <r>
          <rPr>
            <sz val="9"/>
            <color indexed="81"/>
            <rFont val="ＭＳ Ｐゴシック"/>
            <family val="3"/>
            <charset val="128"/>
          </rPr>
          <t>現在のデータを再現するのに必要な経験点（自動計算されます）</t>
        </r>
      </text>
    </comment>
  </commentList>
</comments>
</file>

<file path=xl/comments2.xml><?xml version="1.0" encoding="utf-8"?>
<comments xmlns="http://schemas.openxmlformats.org/spreadsheetml/2006/main">
  <authors>
    <author>MagroMaster</author>
  </authors>
  <commentList>
    <comment ref="W2" authorId="0" shapeId="0">
      <text>
        <r>
          <rPr>
            <sz val="9"/>
            <color indexed="81"/>
            <rFont val="ＭＳ Ｐゴシック"/>
            <family val="3"/>
            <charset val="128"/>
          </rPr>
          <t>実際に現在キャラクターが使用している経験点（手動で入力してください）</t>
        </r>
      </text>
    </comment>
    <comment ref="W3" authorId="0" shapeId="0">
      <text>
        <r>
          <rPr>
            <sz val="9"/>
            <color indexed="81"/>
            <rFont val="ＭＳ Ｐゴシック"/>
            <family val="3"/>
            <charset val="128"/>
          </rPr>
          <t>現在のデータを再現するのに必要な経験点（自動計算されます）</t>
        </r>
      </text>
    </comment>
    <comment ref="H8" authorId="0" shapeId="0">
      <text>
        <r>
          <rPr>
            <sz val="9"/>
            <color indexed="81"/>
            <rFont val="ＭＳ Ｐゴシック"/>
            <family val="3"/>
            <charset val="128"/>
          </rPr>
          <t>アーツなどによる補正（経験点に計算されません）</t>
        </r>
      </text>
    </comment>
    <comment ref="Q8" authorId="0" shapeId="0">
      <text>
        <r>
          <rPr>
            <sz val="9"/>
            <color indexed="81"/>
            <rFont val="ＭＳ Ｐゴシック"/>
            <family val="3"/>
            <charset val="128"/>
          </rPr>
          <t>アーツなどによる補正（経験点に計算されません）</t>
        </r>
      </text>
    </comment>
    <comment ref="H9" authorId="0" shapeId="0">
      <text>
        <r>
          <rPr>
            <sz val="9"/>
            <color indexed="81"/>
            <rFont val="ＭＳ Ｐゴシック"/>
            <family val="3"/>
            <charset val="128"/>
          </rPr>
          <t>初期割り振り(5%刻み)、合計50%。最大値50%、最低値10%。</t>
        </r>
      </text>
    </comment>
    <comment ref="I9" authorId="0" shapeId="0">
      <text>
        <r>
          <rPr>
            <sz val="9"/>
            <color indexed="81"/>
            <rFont val="ＭＳ Ｐゴシック"/>
            <family val="3"/>
            <charset val="128"/>
          </rPr>
          <t xml:space="preserve">経験点による成長（経験点に計算されます）
</t>
        </r>
      </text>
    </comment>
    <comment ref="Q9" authorId="0" shapeId="0">
      <text>
        <r>
          <rPr>
            <sz val="9"/>
            <color indexed="81"/>
            <rFont val="ＭＳ Ｐゴシック"/>
            <family val="3"/>
            <charset val="128"/>
          </rPr>
          <t>初期割り振り(5%刻み)、合計50%。最大値50%、最低値10%。</t>
        </r>
      </text>
    </comment>
    <comment ref="R9" authorId="0" shapeId="0">
      <text>
        <r>
          <rPr>
            <sz val="9"/>
            <color indexed="81"/>
            <rFont val="ＭＳ Ｐゴシック"/>
            <family val="3"/>
            <charset val="128"/>
          </rPr>
          <t xml:space="preserve">経験点による成長（経験点に計算されます）
</t>
        </r>
      </text>
    </comment>
    <comment ref="V10" authorId="0" shapeId="0">
      <text>
        <r>
          <rPr>
            <sz val="9"/>
            <color indexed="81"/>
            <rFont val="ＭＳ Ｐゴシック"/>
            <family val="3"/>
            <charset val="128"/>
          </rPr>
          <t>アーツなどによる補正（経験点に計算されません）</t>
        </r>
      </text>
    </comment>
    <comment ref="E11" authorId="0" shapeId="0">
      <text>
        <r>
          <rPr>
            <sz val="9"/>
            <color indexed="81"/>
            <rFont val="ＭＳ Ｐゴシック"/>
            <family val="3"/>
            <charset val="128"/>
          </rPr>
          <t>割り振るレベルを入力してください。初期キャラは合計6レベルまで。
（最大3／最低0）</t>
        </r>
      </text>
    </comment>
    <comment ref="V11" authorId="0" shapeId="0">
      <text>
        <r>
          <rPr>
            <sz val="9"/>
            <color indexed="81"/>
            <rFont val="ＭＳ Ｐゴシック"/>
            <family val="3"/>
            <charset val="128"/>
          </rPr>
          <t>初期割り振り(5%刻み)、合計50%。最大値50%、最低値10%。</t>
        </r>
      </text>
    </comment>
    <comment ref="W11" authorId="0" shapeId="0">
      <text>
        <r>
          <rPr>
            <sz val="9"/>
            <color indexed="81"/>
            <rFont val="ＭＳ Ｐゴシック"/>
            <family val="3"/>
            <charset val="128"/>
          </rPr>
          <t xml:space="preserve">経験点による成長（経験点に計算されます）
</t>
        </r>
      </text>
    </comment>
    <comment ref="H15" authorId="0" shapeId="0">
      <text>
        <r>
          <rPr>
            <sz val="9"/>
            <color indexed="81"/>
            <rFont val="ＭＳ Ｐゴシック"/>
            <family val="3"/>
            <charset val="128"/>
          </rPr>
          <t>アーツなどによる補正（経験点に計算されません）</t>
        </r>
      </text>
    </comment>
    <comment ref="Q15" authorId="0" shapeId="0">
      <text>
        <r>
          <rPr>
            <sz val="9"/>
            <color indexed="81"/>
            <rFont val="ＭＳ Ｐゴシック"/>
            <family val="3"/>
            <charset val="128"/>
          </rPr>
          <t>アーツなどによる補正（経験点に計算されません）</t>
        </r>
      </text>
    </comment>
    <comment ref="H16" authorId="0" shapeId="0">
      <text>
        <r>
          <rPr>
            <sz val="9"/>
            <color indexed="81"/>
            <rFont val="ＭＳ Ｐゴシック"/>
            <family val="3"/>
            <charset val="128"/>
          </rPr>
          <t>初期割り振り(5%刻み)、合計50%。最大値50%、最低値10%。</t>
        </r>
      </text>
    </comment>
    <comment ref="I16" authorId="0" shapeId="0">
      <text>
        <r>
          <rPr>
            <sz val="9"/>
            <color indexed="81"/>
            <rFont val="ＭＳ Ｐゴシック"/>
            <family val="3"/>
            <charset val="128"/>
          </rPr>
          <t xml:space="preserve">経験点による成長（経験点に計算されます）
</t>
        </r>
      </text>
    </comment>
    <comment ref="Q16" authorId="0" shapeId="0">
      <text>
        <r>
          <rPr>
            <sz val="9"/>
            <color indexed="81"/>
            <rFont val="ＭＳ Ｐゴシック"/>
            <family val="3"/>
            <charset val="128"/>
          </rPr>
          <t>初期割り振り(5%刻み)、合計50%。最大値50%、最低値10%。</t>
        </r>
      </text>
    </comment>
    <comment ref="R16" authorId="0" shapeId="0">
      <text>
        <r>
          <rPr>
            <sz val="9"/>
            <color indexed="81"/>
            <rFont val="ＭＳ Ｐゴシック"/>
            <family val="3"/>
            <charset val="128"/>
          </rPr>
          <t xml:space="preserve">経験点による成長（経験点に計算されます）
</t>
        </r>
      </text>
    </comment>
    <comment ref="H68" authorId="0" shapeId="0">
      <text>
        <r>
          <rPr>
            <b/>
            <sz val="9"/>
            <color indexed="81"/>
            <rFont val="ＭＳ Ｐゴシック"/>
            <family val="3"/>
            <charset val="128"/>
          </rPr>
          <t>ルフィアンは自動取得ですが(0と入力)、召喚獣は自動取得ではありません。</t>
        </r>
      </text>
    </comment>
  </commentList>
</comments>
</file>

<file path=xl/comments3.xml><?xml version="1.0" encoding="utf-8"?>
<comments xmlns="http://schemas.openxmlformats.org/spreadsheetml/2006/main">
  <authors>
    <author>MagroMaster</author>
  </authors>
  <commentList>
    <comment ref="W2" authorId="0" shapeId="0">
      <text>
        <r>
          <rPr>
            <sz val="9"/>
            <color indexed="81"/>
            <rFont val="ＭＳ Ｐゴシック"/>
            <family val="3"/>
            <charset val="128"/>
          </rPr>
          <t>実際に現在キャラクターが使用している経験点（手動で入力してください）</t>
        </r>
      </text>
    </comment>
    <comment ref="W3" authorId="0" shapeId="0">
      <text>
        <r>
          <rPr>
            <sz val="9"/>
            <color indexed="81"/>
            <rFont val="ＭＳ Ｐゴシック"/>
            <family val="3"/>
            <charset val="128"/>
          </rPr>
          <t>現在のデータを再現するのに必要な経験点（自動計算されます）</t>
        </r>
      </text>
    </comment>
    <comment ref="H8" authorId="0" shapeId="0">
      <text>
        <r>
          <rPr>
            <sz val="9"/>
            <color indexed="81"/>
            <rFont val="ＭＳ Ｐゴシック"/>
            <family val="3"/>
            <charset val="128"/>
          </rPr>
          <t>アーツなどによる補正（経験点に計算されません）</t>
        </r>
      </text>
    </comment>
    <comment ref="Q8" authorId="0" shapeId="0">
      <text>
        <r>
          <rPr>
            <sz val="9"/>
            <color indexed="81"/>
            <rFont val="ＭＳ Ｐゴシック"/>
            <family val="3"/>
            <charset val="128"/>
          </rPr>
          <t>アーツなどによる補正（経験点に計算されません）</t>
        </r>
      </text>
    </comment>
    <comment ref="H9" authorId="0" shapeId="0">
      <text>
        <r>
          <rPr>
            <sz val="9"/>
            <color indexed="81"/>
            <rFont val="ＭＳ Ｐゴシック"/>
            <family val="3"/>
            <charset val="128"/>
          </rPr>
          <t xml:space="preserve">経験点による成長（経験点に計算されます）
</t>
        </r>
      </text>
    </comment>
    <comment ref="Q9" authorId="0" shapeId="0">
      <text>
        <r>
          <rPr>
            <sz val="9"/>
            <color indexed="81"/>
            <rFont val="ＭＳ Ｐゴシック"/>
            <family val="3"/>
            <charset val="128"/>
          </rPr>
          <t xml:space="preserve">経験点による成長（経験点に計算されます）
</t>
        </r>
      </text>
    </comment>
    <comment ref="V10" authorId="0" shapeId="0">
      <text>
        <r>
          <rPr>
            <sz val="9"/>
            <color indexed="81"/>
            <rFont val="ＭＳ Ｐゴシック"/>
            <family val="3"/>
            <charset val="128"/>
          </rPr>
          <t>アーツなどによる補正（経験点に計算されません）</t>
        </r>
      </text>
    </comment>
    <comment ref="E11" authorId="0" shapeId="0">
      <text>
        <r>
          <rPr>
            <sz val="9"/>
            <color indexed="81"/>
            <rFont val="ＭＳ Ｐゴシック"/>
            <family val="3"/>
            <charset val="128"/>
          </rPr>
          <t>割り振るレベルを入力してください。初期キャラは合計6レベルまで。
（最大3／最低0）</t>
        </r>
      </text>
    </comment>
    <comment ref="V11" authorId="0" shapeId="0">
      <text>
        <r>
          <rPr>
            <sz val="9"/>
            <color indexed="81"/>
            <rFont val="ＭＳ Ｐゴシック"/>
            <family val="3"/>
            <charset val="128"/>
          </rPr>
          <t xml:space="preserve">経験点による成長（経験点に計算されます）
</t>
        </r>
      </text>
    </comment>
    <comment ref="H15" authorId="0" shapeId="0">
      <text>
        <r>
          <rPr>
            <sz val="9"/>
            <color indexed="81"/>
            <rFont val="ＭＳ Ｐゴシック"/>
            <family val="3"/>
            <charset val="128"/>
          </rPr>
          <t>アーツなどによる補正（経験点に計算されません）</t>
        </r>
      </text>
    </comment>
    <comment ref="Q15" authorId="0" shapeId="0">
      <text>
        <r>
          <rPr>
            <sz val="9"/>
            <color indexed="81"/>
            <rFont val="ＭＳ Ｐゴシック"/>
            <family val="3"/>
            <charset val="128"/>
          </rPr>
          <t>アーツなどによる補正（経験点に計算されません）</t>
        </r>
      </text>
    </comment>
    <comment ref="H16" authorId="0" shapeId="0">
      <text>
        <r>
          <rPr>
            <sz val="9"/>
            <color indexed="81"/>
            <rFont val="ＭＳ Ｐゴシック"/>
            <family val="3"/>
            <charset val="128"/>
          </rPr>
          <t xml:space="preserve">経験点による成長（経験点に計算されます）
</t>
        </r>
      </text>
    </comment>
    <comment ref="Q16" authorId="0" shapeId="0">
      <text>
        <r>
          <rPr>
            <sz val="9"/>
            <color indexed="81"/>
            <rFont val="ＭＳ Ｐゴシック"/>
            <family val="3"/>
            <charset val="128"/>
          </rPr>
          <t xml:space="preserve">経験点による成長（経験点に計算されます）
</t>
        </r>
      </text>
    </comment>
    <comment ref="A26" authorId="0" shapeId="0">
      <text>
        <r>
          <rPr>
            <b/>
            <sz val="9"/>
            <color indexed="81"/>
            <rFont val="ＭＳ Ｐゴシック"/>
            <family val="3"/>
            <charset val="128"/>
          </rPr>
          <t>初期取得の武器をここに記入してください(値段を0として計算)。5ホーン以下のもののみ。</t>
        </r>
      </text>
    </comment>
    <comment ref="A36" authorId="0" shapeId="0">
      <text>
        <r>
          <rPr>
            <b/>
            <sz val="9"/>
            <color indexed="81"/>
            <rFont val="ＭＳ Ｐゴシック"/>
            <family val="3"/>
            <charset val="128"/>
          </rPr>
          <t>初期取得の防具をここに記入してください(値段を0として計算)。5ホーン以下のもののみ。</t>
        </r>
      </text>
    </comment>
  </commentList>
</comments>
</file>

<file path=xl/sharedStrings.xml><?xml version="1.0" encoding="utf-8"?>
<sst xmlns="http://schemas.openxmlformats.org/spreadsheetml/2006/main" count="9957" uniqueCount="3677">
  <si>
    <t>クラステーブル</t>
    <phoneticPr fontId="7"/>
  </si>
  <si>
    <t>No.</t>
    <phoneticPr fontId="7"/>
  </si>
  <si>
    <t>クラス</t>
    <phoneticPr fontId="7"/>
  </si>
  <si>
    <t>【肉体】</t>
    <rPh sb="1" eb="3">
      <t>ニクタイ</t>
    </rPh>
    <phoneticPr fontId="7"/>
  </si>
  <si>
    <t>【感情】</t>
    <rPh sb="1" eb="3">
      <t>カンジョウ</t>
    </rPh>
    <phoneticPr fontId="7"/>
  </si>
  <si>
    <t>【知性】</t>
    <rPh sb="1" eb="3">
      <t>チセイ</t>
    </rPh>
    <phoneticPr fontId="7"/>
  </si>
  <si>
    <t>【希望】</t>
    <rPh sb="1" eb="3">
      <t>キボウ</t>
    </rPh>
    <phoneticPr fontId="7"/>
  </si>
  <si>
    <t>グロウ</t>
    <phoneticPr fontId="7"/>
  </si>
  <si>
    <t>グロウ読み</t>
    <rPh sb="3" eb="4">
      <t>ヨ</t>
    </rPh>
    <phoneticPr fontId="7"/>
  </si>
  <si>
    <t>コッソ</t>
    <phoneticPr fontId="7"/>
  </si>
  <si>
    <t>マオ</t>
    <phoneticPr fontId="7"/>
  </si>
  <si>
    <t>ニンス</t>
    <phoneticPr fontId="7"/>
  </si>
  <si>
    <t>∴閃知∴</t>
    <rPh sb="1" eb="3">
      <t>センチ</t>
    </rPh>
    <phoneticPr fontId="7"/>
  </si>
  <si>
    <t>クーン</t>
    <phoneticPr fontId="7"/>
  </si>
  <si>
    <t>ワルム</t>
    <phoneticPr fontId="7"/>
  </si>
  <si>
    <t>∴花鳥∴</t>
    <rPh sb="1" eb="3">
      <t>カチョウ</t>
    </rPh>
    <phoneticPr fontId="7"/>
  </si>
  <si>
    <t>グレス</t>
    <phoneticPr fontId="7"/>
  </si>
  <si>
    <t>ラチェル</t>
    <phoneticPr fontId="7"/>
  </si>
  <si>
    <t>∴冒涜∴</t>
    <rPh sb="1" eb="3">
      <t>ボウトク</t>
    </rPh>
    <phoneticPr fontId="7"/>
  </si>
  <si>
    <t>デュルフ</t>
    <phoneticPr fontId="7"/>
  </si>
  <si>
    <t>ステレオタイプなクラスの特徴</t>
    <rPh sb="12" eb="14">
      <t>トクチョウ</t>
    </rPh>
    <phoneticPr fontId="7"/>
  </si>
  <si>
    <t>コッソ族</t>
    <rPh sb="3" eb="4">
      <t>ゾク</t>
    </rPh>
    <phoneticPr fontId="7"/>
  </si>
  <si>
    <t>犬、狼、力の強い動物。牧畜。傭兵。礼儀と伝統を貴ぶ、格式高い種族。</t>
    <rPh sb="0" eb="1">
      <t>イヌ</t>
    </rPh>
    <rPh sb="2" eb="3">
      <t>オオカミ</t>
    </rPh>
    <rPh sb="4" eb="5">
      <t>チカラ</t>
    </rPh>
    <rPh sb="6" eb="7">
      <t>ツヨ</t>
    </rPh>
    <rPh sb="8" eb="10">
      <t>ドウブツ</t>
    </rPh>
    <rPh sb="11" eb="13">
      <t>ボクチク</t>
    </rPh>
    <rPh sb="14" eb="16">
      <t>ヨウヘイ</t>
    </rPh>
    <rPh sb="17" eb="19">
      <t>レイギ</t>
    </rPh>
    <rPh sb="20" eb="22">
      <t>デントウ</t>
    </rPh>
    <rPh sb="23" eb="24">
      <t>タット</t>
    </rPh>
    <rPh sb="26" eb="28">
      <t>カクシキ</t>
    </rPh>
    <rPh sb="28" eb="29">
      <t>タカ</t>
    </rPh>
    <rPh sb="30" eb="32">
      <t>シュゾク</t>
    </rPh>
    <phoneticPr fontId="7"/>
  </si>
  <si>
    <t>マオ族</t>
    <rPh sb="2" eb="3">
      <t>ゾク</t>
    </rPh>
    <phoneticPr fontId="7"/>
  </si>
  <si>
    <t>猫、豹、素早い動物。行商人。漁師。盗賊。気ままに暮らし、旅を好む。</t>
    <rPh sb="0" eb="1">
      <t>ネコ</t>
    </rPh>
    <rPh sb="2" eb="3">
      <t>ヒョウ</t>
    </rPh>
    <rPh sb="4" eb="6">
      <t>スバヤ</t>
    </rPh>
    <rPh sb="7" eb="9">
      <t>ドウブツ</t>
    </rPh>
    <rPh sb="10" eb="13">
      <t>ギョウショウニン</t>
    </rPh>
    <rPh sb="14" eb="16">
      <t>リョウシ</t>
    </rPh>
    <rPh sb="17" eb="19">
      <t>トウゾク</t>
    </rPh>
    <rPh sb="20" eb="21">
      <t>キ</t>
    </rPh>
    <rPh sb="24" eb="25">
      <t>ク</t>
    </rPh>
    <rPh sb="28" eb="29">
      <t>タビ</t>
    </rPh>
    <rPh sb="30" eb="31">
      <t>コノ</t>
    </rPh>
    <phoneticPr fontId="7"/>
  </si>
  <si>
    <t>ニンス族</t>
    <rPh sb="3" eb="4">
      <t>ゾク</t>
    </rPh>
    <phoneticPr fontId="7"/>
  </si>
  <si>
    <t>兎、齧歯類。学者。研究者。探究心のみに従って生きる。発明家。</t>
    <rPh sb="0" eb="1">
      <t>ウサギ</t>
    </rPh>
    <rPh sb="2" eb="5">
      <t>ゲッシルイ</t>
    </rPh>
    <rPh sb="6" eb="8">
      <t>ガクシャ</t>
    </rPh>
    <rPh sb="9" eb="12">
      <t>ケンキュウシャ</t>
    </rPh>
    <rPh sb="13" eb="15">
      <t>タンキュウ</t>
    </rPh>
    <rPh sb="15" eb="16">
      <t>シン</t>
    </rPh>
    <rPh sb="19" eb="20">
      <t>シタガ</t>
    </rPh>
    <rPh sb="22" eb="23">
      <t>イ</t>
    </rPh>
    <rPh sb="26" eb="28">
      <t>ハツメイ</t>
    </rPh>
    <rPh sb="28" eb="29">
      <t>イエ</t>
    </rPh>
    <phoneticPr fontId="7"/>
  </si>
  <si>
    <t>クーン族</t>
    <rPh sb="3" eb="4">
      <t>ゾク</t>
    </rPh>
    <phoneticPr fontId="7"/>
  </si>
  <si>
    <t>毛皮の竜。魔法に長ける。忍者。調和と自然を貴び肉を食さない。</t>
    <rPh sb="0" eb="2">
      <t>ケガワ</t>
    </rPh>
    <rPh sb="3" eb="4">
      <t>リュウ</t>
    </rPh>
    <rPh sb="5" eb="7">
      <t>マホウ</t>
    </rPh>
    <rPh sb="8" eb="9">
      <t>タ</t>
    </rPh>
    <rPh sb="12" eb="14">
      <t>ニンジャ</t>
    </rPh>
    <rPh sb="15" eb="17">
      <t>チョウワ</t>
    </rPh>
    <rPh sb="18" eb="20">
      <t>シゼン</t>
    </rPh>
    <rPh sb="21" eb="22">
      <t>タット</t>
    </rPh>
    <rPh sb="23" eb="24">
      <t>ニク</t>
    </rPh>
    <rPh sb="25" eb="26">
      <t>ショク</t>
    </rPh>
    <phoneticPr fontId="7"/>
  </si>
  <si>
    <t>グレス族</t>
    <rPh sb="3" eb="4">
      <t>ゾク</t>
    </rPh>
    <phoneticPr fontId="7"/>
  </si>
  <si>
    <t>馬など蹄のある動物。行商人。召使い。護衛。旅を好み争いを嫌う。種族間に生きる。</t>
    <rPh sb="0" eb="1">
      <t>ウマ</t>
    </rPh>
    <rPh sb="3" eb="4">
      <t>ヒヅメ</t>
    </rPh>
    <rPh sb="7" eb="9">
      <t>ドウブツ</t>
    </rPh>
    <rPh sb="10" eb="13">
      <t>ギョウショウニン</t>
    </rPh>
    <rPh sb="14" eb="16">
      <t>メシツカ</t>
    </rPh>
    <rPh sb="18" eb="20">
      <t>ゴエイ</t>
    </rPh>
    <rPh sb="21" eb="22">
      <t>タビ</t>
    </rPh>
    <rPh sb="23" eb="24">
      <t>コノ</t>
    </rPh>
    <rPh sb="25" eb="26">
      <t>アラソ</t>
    </rPh>
    <rPh sb="28" eb="29">
      <t>キラ</t>
    </rPh>
    <rPh sb="31" eb="33">
      <t>シュゾク</t>
    </rPh>
    <rPh sb="33" eb="34">
      <t>アイダ</t>
    </rPh>
    <rPh sb="35" eb="36">
      <t>イ</t>
    </rPh>
    <phoneticPr fontId="7"/>
  </si>
  <si>
    <t>ワルム族</t>
    <rPh sb="3" eb="4">
      <t>ゾク</t>
    </rPh>
    <phoneticPr fontId="7"/>
  </si>
  <si>
    <t>鳥、天使。魔法に長ける。世間ずれした新参者。神罰を課す者。</t>
    <rPh sb="0" eb="1">
      <t>トリ</t>
    </rPh>
    <rPh sb="2" eb="4">
      <t>テンシ</t>
    </rPh>
    <rPh sb="5" eb="7">
      <t>マホウ</t>
    </rPh>
    <rPh sb="8" eb="9">
      <t>タ</t>
    </rPh>
    <rPh sb="12" eb="14">
      <t>セケン</t>
    </rPh>
    <rPh sb="18" eb="21">
      <t>シンザンモノ</t>
    </rPh>
    <rPh sb="22" eb="24">
      <t>シンバツ</t>
    </rPh>
    <rPh sb="25" eb="26">
      <t>カ</t>
    </rPh>
    <rPh sb="27" eb="28">
      <t>モノ</t>
    </rPh>
    <phoneticPr fontId="7"/>
  </si>
  <si>
    <t>トカゲ、ドラゴン。白兵戦闘に長ける。侵略者の指導者。野蛮、義理堅い。</t>
    <rPh sb="9" eb="11">
      <t>ハクヘイ</t>
    </rPh>
    <rPh sb="11" eb="13">
      <t>セントウ</t>
    </rPh>
    <rPh sb="14" eb="15">
      <t>タ</t>
    </rPh>
    <rPh sb="18" eb="21">
      <t>シンリャクシャ</t>
    </rPh>
    <rPh sb="22" eb="25">
      <t>シドウシャ</t>
    </rPh>
    <rPh sb="26" eb="28">
      <t>ヤバン</t>
    </rPh>
    <rPh sb="29" eb="32">
      <t>ギリガタ</t>
    </rPh>
    <phoneticPr fontId="7"/>
  </si>
  <si>
    <t>イルカ。魔法戦闘に長ける。侵略者の少数派。知的、冷静。病弱。</t>
    <rPh sb="4" eb="6">
      <t>マホウ</t>
    </rPh>
    <rPh sb="6" eb="8">
      <t>セントウ</t>
    </rPh>
    <rPh sb="9" eb="10">
      <t>タ</t>
    </rPh>
    <rPh sb="13" eb="16">
      <t>シンリャクシャ</t>
    </rPh>
    <rPh sb="17" eb="20">
      <t>ショウスウハ</t>
    </rPh>
    <rPh sb="21" eb="23">
      <t>チテキ</t>
    </rPh>
    <rPh sb="24" eb="26">
      <t>レイセイ</t>
    </rPh>
    <rPh sb="27" eb="29">
      <t>ビョウジャク</t>
    </rPh>
    <phoneticPr fontId="7"/>
  </si>
  <si>
    <t>ウェントス</t>
    <phoneticPr fontId="6"/>
  </si>
  <si>
    <t>マギアー</t>
    <phoneticPr fontId="6"/>
  </si>
  <si>
    <t>マキナ</t>
    <phoneticPr fontId="6"/>
  </si>
  <si>
    <t>ラメンター</t>
    <phoneticPr fontId="6"/>
  </si>
  <si>
    <t>レリクイア</t>
    <phoneticPr fontId="6"/>
  </si>
  <si>
    <t>グラディウス</t>
    <phoneticPr fontId="6"/>
  </si>
  <si>
    <t>ソフィア</t>
    <phoneticPr fontId="6"/>
  </si>
  <si>
    <t>テネブリス</t>
    <phoneticPr fontId="6"/>
  </si>
  <si>
    <t>ルーメン</t>
    <phoneticPr fontId="6"/>
  </si>
  <si>
    <t>サジタリウス</t>
    <phoneticPr fontId="6"/>
  </si>
  <si>
    <t>アルマトラ</t>
    <phoneticPr fontId="6"/>
  </si>
  <si>
    <t>カテナ</t>
    <phoneticPr fontId="6"/>
  </si>
  <si>
    <t>得意</t>
    <rPh sb="0" eb="2">
      <t>トクイ</t>
    </rPh>
    <phoneticPr fontId="6"/>
  </si>
  <si>
    <t>苦手</t>
    <rPh sb="0" eb="2">
      <t>ニガテ</t>
    </rPh>
    <phoneticPr fontId="6"/>
  </si>
  <si>
    <t>【敏捷】</t>
    <rPh sb="1" eb="3">
      <t>ビンショウ</t>
    </rPh>
    <phoneticPr fontId="7"/>
  </si>
  <si>
    <t>誇り高き騎士</t>
    <rPh sb="0" eb="1">
      <t>ホコ</t>
    </rPh>
    <rPh sb="2" eb="3">
      <t>タカ</t>
    </rPh>
    <rPh sb="4" eb="6">
      <t>キシ</t>
    </rPh>
    <phoneticPr fontId="6"/>
  </si>
  <si>
    <t>聡明なる学士</t>
    <rPh sb="0" eb="2">
      <t>ソウメイ</t>
    </rPh>
    <rPh sb="4" eb="6">
      <t>ガクシ</t>
    </rPh>
    <phoneticPr fontId="6"/>
  </si>
  <si>
    <t>調和の守護者</t>
    <rPh sb="0" eb="2">
      <t>チョウワ</t>
    </rPh>
    <rPh sb="3" eb="6">
      <t>シュゴシャ</t>
    </rPh>
    <phoneticPr fontId="6"/>
  </si>
  <si>
    <t>気ままな旅人</t>
    <rPh sb="0" eb="1">
      <t>キ</t>
    </rPh>
    <rPh sb="4" eb="6">
      <t>タビビト</t>
    </rPh>
    <phoneticPr fontId="6"/>
  </si>
  <si>
    <t>無垢なる可能性</t>
    <rPh sb="0" eb="2">
      <t>ムク</t>
    </rPh>
    <rPh sb="4" eb="7">
      <t>カノウセイ</t>
    </rPh>
    <phoneticPr fontId="6"/>
  </si>
  <si>
    <t>義理堅き修験者</t>
    <rPh sb="0" eb="3">
      <t>ギリガタ</t>
    </rPh>
    <rPh sb="4" eb="6">
      <t>シュゲン</t>
    </rPh>
    <rPh sb="6" eb="7">
      <t>シャ</t>
    </rPh>
    <phoneticPr fontId="6"/>
  </si>
  <si>
    <t>沈黙の魔術師</t>
    <rPh sb="0" eb="2">
      <t>チンモク</t>
    </rPh>
    <rPh sb="3" eb="6">
      <t>マジュツシ</t>
    </rPh>
    <phoneticPr fontId="6"/>
  </si>
  <si>
    <t>キミは村を魔物から守る騎士だ。</t>
    <rPh sb="3" eb="4">
      <t>ムラ</t>
    </rPh>
    <rPh sb="5" eb="7">
      <t>マモノ</t>
    </rPh>
    <rPh sb="9" eb="10">
      <t>マモ</t>
    </rPh>
    <rPh sb="11" eb="13">
      <t>キシ</t>
    </rPh>
    <phoneticPr fontId="6"/>
  </si>
  <si>
    <t>子供のころから憧れていた騎士になり、</t>
    <rPh sb="0" eb="2">
      <t>コドモ</t>
    </rPh>
    <rPh sb="7" eb="8">
      <t>アコガ</t>
    </rPh>
    <rPh sb="12" eb="14">
      <t>キシ</t>
    </rPh>
    <phoneticPr fontId="6"/>
  </si>
  <si>
    <t>護られる者から護る者になったことは、大きな誇りだった。</t>
    <rPh sb="0" eb="1">
      <t>マモ</t>
    </rPh>
    <rPh sb="4" eb="5">
      <t>モノ</t>
    </rPh>
    <rPh sb="7" eb="8">
      <t>マモ</t>
    </rPh>
    <rPh sb="9" eb="10">
      <t>モノ</t>
    </rPh>
    <rPh sb="18" eb="19">
      <t>オオ</t>
    </rPh>
    <rPh sb="21" eb="22">
      <t>ホコ</t>
    </rPh>
    <phoneticPr fontId="6"/>
  </si>
  <si>
    <t>修羅になるか剣を捨てるか、キミは選択を迫られていた。</t>
    <rPh sb="0" eb="2">
      <t>シュラ</t>
    </rPh>
    <rPh sb="6" eb="7">
      <t>ケン</t>
    </rPh>
    <rPh sb="8" eb="9">
      <t>ス</t>
    </rPh>
    <phoneticPr fontId="6"/>
  </si>
  <si>
    <t>キミは瘴気の中を旅する行商人、フォーダーの一員だ。</t>
    <rPh sb="3" eb="5">
      <t>ショウキ</t>
    </rPh>
    <rPh sb="6" eb="7">
      <t>ナカ</t>
    </rPh>
    <rPh sb="8" eb="9">
      <t>タビ</t>
    </rPh>
    <rPh sb="11" eb="14">
      <t>ギョウショウニン</t>
    </rPh>
    <rPh sb="21" eb="23">
      <t>イチイン</t>
    </rPh>
    <phoneticPr fontId="6"/>
  </si>
  <si>
    <t>旅の中で育ったキミから見ても、旅に生きるのは気楽だった。</t>
    <rPh sb="0" eb="1">
      <t>タビ</t>
    </rPh>
    <rPh sb="2" eb="3">
      <t>ナカ</t>
    </rPh>
    <rPh sb="4" eb="5">
      <t>ソダ</t>
    </rPh>
    <rPh sb="11" eb="12">
      <t>ミ</t>
    </rPh>
    <rPh sb="15" eb="16">
      <t>タビ</t>
    </rPh>
    <rPh sb="17" eb="18">
      <t>イ</t>
    </rPh>
    <rPh sb="22" eb="24">
      <t>キラク</t>
    </rPh>
    <phoneticPr fontId="6"/>
  </si>
  <si>
    <t>だが、ひとつところで住まう者を見ると、なぜか羨望を覚える。</t>
    <rPh sb="10" eb="11">
      <t>ス</t>
    </rPh>
    <rPh sb="13" eb="14">
      <t>モノ</t>
    </rPh>
    <rPh sb="15" eb="16">
      <t>ミ</t>
    </rPh>
    <rPh sb="22" eb="24">
      <t>センボウ</t>
    </rPh>
    <rPh sb="25" eb="26">
      <t>オボ</t>
    </rPh>
    <phoneticPr fontId="6"/>
  </si>
  <si>
    <t>キミは学問に心身を捧げた研究者だ。</t>
    <rPh sb="3" eb="5">
      <t>ガクモン</t>
    </rPh>
    <rPh sb="6" eb="8">
      <t>シンシン</t>
    </rPh>
    <rPh sb="9" eb="10">
      <t>ササ</t>
    </rPh>
    <rPh sb="12" eb="15">
      <t>ケンキュウシャ</t>
    </rPh>
    <phoneticPr fontId="6"/>
  </si>
  <si>
    <t>知らぬことを知る、そのひとつひとつが代え難い喜びだった。</t>
    <rPh sb="0" eb="1">
      <t>シ</t>
    </rPh>
    <rPh sb="6" eb="7">
      <t>シ</t>
    </rPh>
    <rPh sb="18" eb="19">
      <t>カ</t>
    </rPh>
    <rPh sb="20" eb="21">
      <t>ガタ</t>
    </rPh>
    <rPh sb="22" eb="23">
      <t>ヨロコ</t>
    </rPh>
    <phoneticPr fontId="6"/>
  </si>
  <si>
    <t>ひとつ知識を増やせば、累乗的に己の無知が浮き彫りとなる。</t>
    <rPh sb="3" eb="5">
      <t>チシキ</t>
    </rPh>
    <rPh sb="6" eb="7">
      <t>フ</t>
    </rPh>
    <rPh sb="11" eb="14">
      <t>ルイジョウテキ</t>
    </rPh>
    <rPh sb="15" eb="16">
      <t>オノレ</t>
    </rPh>
    <rPh sb="17" eb="19">
      <t>ムチ</t>
    </rPh>
    <rPh sb="20" eb="21">
      <t>ウ</t>
    </rPh>
    <rPh sb="22" eb="23">
      <t>ボ</t>
    </rPh>
    <phoneticPr fontId="6"/>
  </si>
  <si>
    <t>己の機械の腕を見て思う。教壇を離れる時が来たのだ、と。</t>
    <rPh sb="0" eb="1">
      <t>オノレ</t>
    </rPh>
    <rPh sb="2" eb="4">
      <t>キカイ</t>
    </rPh>
    <rPh sb="5" eb="6">
      <t>ウデ</t>
    </rPh>
    <rPh sb="7" eb="8">
      <t>ミ</t>
    </rPh>
    <rPh sb="9" eb="10">
      <t>オモ</t>
    </rPh>
    <rPh sb="12" eb="14">
      <t>キョウダン</t>
    </rPh>
    <rPh sb="15" eb="16">
      <t>ハナ</t>
    </rPh>
    <rPh sb="18" eb="19">
      <t>トキ</t>
    </rPh>
    <rPh sb="20" eb="21">
      <t>キ</t>
    </rPh>
    <phoneticPr fontId="6"/>
  </si>
  <si>
    <t>フォーダーという家族の中で、顔も知らぬ親のことを思ってしまう。</t>
    <rPh sb="8" eb="10">
      <t>カゾク</t>
    </rPh>
    <rPh sb="11" eb="12">
      <t>ナカ</t>
    </rPh>
    <rPh sb="14" eb="15">
      <t>カオ</t>
    </rPh>
    <rPh sb="16" eb="17">
      <t>シ</t>
    </rPh>
    <rPh sb="19" eb="20">
      <t>オヤ</t>
    </rPh>
    <rPh sb="24" eb="25">
      <t>オモ</t>
    </rPh>
    <phoneticPr fontId="6"/>
  </si>
  <si>
    <t>気が付けば、故郷を知ってもよいような気もしだしていた。</t>
    <rPh sb="0" eb="1">
      <t>キ</t>
    </rPh>
    <rPh sb="2" eb="3">
      <t>ツ</t>
    </rPh>
    <rPh sb="6" eb="8">
      <t>コキョウ</t>
    </rPh>
    <rPh sb="9" eb="10">
      <t>シ</t>
    </rPh>
    <rPh sb="18" eb="19">
      <t>キ</t>
    </rPh>
    <phoneticPr fontId="6"/>
  </si>
  <si>
    <t>村を護るため、マナの手と共に石像と化す運命を知っていた。</t>
    <rPh sb="0" eb="1">
      <t>ムラ</t>
    </rPh>
    <rPh sb="2" eb="3">
      <t>マモ</t>
    </rPh>
    <rPh sb="10" eb="11">
      <t>テ</t>
    </rPh>
    <rPh sb="12" eb="13">
      <t>トモ</t>
    </rPh>
    <rPh sb="14" eb="16">
      <t>セキゾウ</t>
    </rPh>
    <rPh sb="17" eb="18">
      <t>カ</t>
    </rPh>
    <rPh sb="19" eb="21">
      <t>ウンメイ</t>
    </rPh>
    <rPh sb="22" eb="23">
      <t>シ</t>
    </rPh>
    <phoneticPr fontId="6"/>
  </si>
  <si>
    <t>キミは秘儀魔法を学んだ導師だ。物心ついた頃から、</t>
    <rPh sb="3" eb="5">
      <t>ヒギ</t>
    </rPh>
    <rPh sb="5" eb="7">
      <t>マホウ</t>
    </rPh>
    <rPh sb="8" eb="9">
      <t>マナ</t>
    </rPh>
    <rPh sb="11" eb="13">
      <t>ドウシ</t>
    </rPh>
    <rPh sb="15" eb="17">
      <t>モノゴコロ</t>
    </rPh>
    <rPh sb="20" eb="21">
      <t>コロ</t>
    </rPh>
    <phoneticPr fontId="6"/>
  </si>
  <si>
    <t>このレリックを遺してくれた母も、広場で見守ってくれている。</t>
    <rPh sb="7" eb="8">
      <t>ノコ</t>
    </rPh>
    <rPh sb="13" eb="14">
      <t>ハハ</t>
    </rPh>
    <rPh sb="16" eb="18">
      <t>ヒロバ</t>
    </rPh>
    <rPh sb="19" eb="21">
      <t>ミマモ</t>
    </rPh>
    <phoneticPr fontId="6"/>
  </si>
  <si>
    <t>けれど、時に思うのだ。自分に親しくしてくれる友達、お父さん。</t>
    <rPh sb="4" eb="5">
      <t>トキ</t>
    </rPh>
    <rPh sb="6" eb="7">
      <t>オモ</t>
    </rPh>
    <rPh sb="11" eb="13">
      <t>ジブン</t>
    </rPh>
    <rPh sb="14" eb="15">
      <t>シタ</t>
    </rPh>
    <rPh sb="22" eb="24">
      <t>トモダチ</t>
    </rPh>
    <rPh sb="26" eb="27">
      <t>トウ</t>
    </rPh>
    <phoneticPr fontId="6"/>
  </si>
  <si>
    <t>彼らを置いて石になってしまうのが、どうしても哀しい、と。</t>
    <rPh sb="0" eb="1">
      <t>カレ</t>
    </rPh>
    <rPh sb="3" eb="4">
      <t>オ</t>
    </rPh>
    <rPh sb="6" eb="7">
      <t>イシ</t>
    </rPh>
    <rPh sb="22" eb="23">
      <t>カナ</t>
    </rPh>
    <phoneticPr fontId="6"/>
  </si>
  <si>
    <t>キミは唯一神から調停者たる使命を与えられた天使だ。</t>
    <rPh sb="3" eb="5">
      <t>ユイツ</t>
    </rPh>
    <rPh sb="5" eb="6">
      <t>シン</t>
    </rPh>
    <rPh sb="8" eb="11">
      <t>チョウテイシャ</t>
    </rPh>
    <rPh sb="13" eb="15">
      <t>シメイ</t>
    </rPh>
    <rPh sb="16" eb="17">
      <t>アタ</t>
    </rPh>
    <rPh sb="21" eb="23">
      <t>テンシ</t>
    </rPh>
    <phoneticPr fontId="6"/>
  </si>
  <si>
    <t>諍いならどんなものでも刈り取り、神罰を与えてきた。</t>
    <rPh sb="0" eb="1">
      <t>イサカ</t>
    </rPh>
    <rPh sb="11" eb="12">
      <t>カ</t>
    </rPh>
    <rPh sb="13" eb="14">
      <t>ト</t>
    </rPh>
    <rPh sb="16" eb="18">
      <t>シンバツ</t>
    </rPh>
    <rPh sb="19" eb="20">
      <t>アタ</t>
    </rPh>
    <phoneticPr fontId="6"/>
  </si>
  <si>
    <t>その信念が揺らぐことはなかった、そう、あの時までは。</t>
    <rPh sb="2" eb="4">
      <t>シンネン</t>
    </rPh>
    <rPh sb="5" eb="6">
      <t>ユ</t>
    </rPh>
    <rPh sb="21" eb="22">
      <t>トキ</t>
    </rPh>
    <phoneticPr fontId="6"/>
  </si>
  <si>
    <t>心を許していた唯一の存在を、キミは裁かねばならなかった。</t>
    <rPh sb="0" eb="1">
      <t>ココロ</t>
    </rPh>
    <rPh sb="2" eb="3">
      <t>ユル</t>
    </rPh>
    <rPh sb="7" eb="9">
      <t>ユイツ</t>
    </rPh>
    <rPh sb="10" eb="12">
      <t>ソンザイ</t>
    </rPh>
    <rPh sb="17" eb="18">
      <t>サバ</t>
    </rPh>
    <phoneticPr fontId="6"/>
  </si>
  <si>
    <t>制裁を下せなかったあの日から、唯一神に背を向けて生きている。</t>
    <rPh sb="0" eb="2">
      <t>セイサイ</t>
    </rPh>
    <rPh sb="3" eb="4">
      <t>クダ</t>
    </rPh>
    <rPh sb="11" eb="12">
      <t>ヒ</t>
    </rPh>
    <rPh sb="15" eb="17">
      <t>ユイツ</t>
    </rPh>
    <rPh sb="17" eb="18">
      <t>シン</t>
    </rPh>
    <rPh sb="19" eb="20">
      <t>セ</t>
    </rPh>
    <rPh sb="21" eb="22">
      <t>ム</t>
    </rPh>
    <rPh sb="24" eb="25">
      <t>イ</t>
    </rPh>
    <phoneticPr fontId="6"/>
  </si>
  <si>
    <t>キミは奇妙な双子の弟と旅を続ける幼子だ。</t>
    <rPh sb="3" eb="5">
      <t>キミョウ</t>
    </rPh>
    <rPh sb="6" eb="8">
      <t>フタゴ</t>
    </rPh>
    <rPh sb="9" eb="10">
      <t>オトウト</t>
    </rPh>
    <rPh sb="11" eb="12">
      <t>タビ</t>
    </rPh>
    <rPh sb="13" eb="14">
      <t>ツヅ</t>
    </rPh>
    <rPh sb="16" eb="18">
      <t>オサナゴ</t>
    </rPh>
    <phoneticPr fontId="6"/>
  </si>
  <si>
    <t>キミと共に生まれた相棒は、決してヒトではなかったけれど、</t>
    <rPh sb="3" eb="4">
      <t>トモ</t>
    </rPh>
    <rPh sb="5" eb="6">
      <t>ウ</t>
    </rPh>
    <rPh sb="9" eb="11">
      <t>アイボウ</t>
    </rPh>
    <rPh sb="13" eb="14">
      <t>ケッ</t>
    </rPh>
    <phoneticPr fontId="6"/>
  </si>
  <si>
    <t>けれど、だからこそどんな希望だってこの世界に広められるんだ。</t>
    <rPh sb="12" eb="14">
      <t>キボウ</t>
    </rPh>
    <rPh sb="19" eb="21">
      <t>セカイ</t>
    </rPh>
    <rPh sb="22" eb="23">
      <t>ヒロ</t>
    </rPh>
    <phoneticPr fontId="6"/>
  </si>
  <si>
    <t>言葉なんてなくとも心を通わせられる、そう、魂の友達だ。</t>
    <rPh sb="0" eb="2">
      <t>コトバ</t>
    </rPh>
    <rPh sb="9" eb="10">
      <t>ココロ</t>
    </rPh>
    <rPh sb="11" eb="12">
      <t>カヨ</t>
    </rPh>
    <rPh sb="21" eb="22">
      <t>タマシイ</t>
    </rPh>
    <rPh sb="23" eb="25">
      <t>トモダチ</t>
    </rPh>
    <phoneticPr fontId="6"/>
  </si>
  <si>
    <t>キミはまだ、この世界の闇を、深淵たる絶望を知らない。</t>
    <rPh sb="8" eb="10">
      <t>セカイ</t>
    </rPh>
    <rPh sb="11" eb="12">
      <t>ヤミ</t>
    </rPh>
    <rPh sb="14" eb="16">
      <t>シンエン</t>
    </rPh>
    <rPh sb="18" eb="20">
      <t>ゼツボウ</t>
    </rPh>
    <rPh sb="21" eb="22">
      <t>シ</t>
    </rPh>
    <phoneticPr fontId="6"/>
  </si>
  <si>
    <t>キミはラチェルの中でも、特に屈強な若者だ。</t>
    <rPh sb="8" eb="9">
      <t>ナカ</t>
    </rPh>
    <rPh sb="12" eb="13">
      <t>トク</t>
    </rPh>
    <rPh sb="14" eb="16">
      <t>クッキョウ</t>
    </rPh>
    <rPh sb="17" eb="19">
      <t>ワカモノ</t>
    </rPh>
    <phoneticPr fontId="6"/>
  </si>
  <si>
    <t>喧嘩の強さがそのまま実力となることが、心地よかった。</t>
    <rPh sb="0" eb="2">
      <t>ケンカ</t>
    </rPh>
    <rPh sb="3" eb="4">
      <t>ツヨ</t>
    </rPh>
    <rPh sb="10" eb="12">
      <t>ジツリョク</t>
    </rPh>
    <rPh sb="19" eb="21">
      <t>ココチ</t>
    </rPh>
    <phoneticPr fontId="6"/>
  </si>
  <si>
    <t>だが、愛し合った者を喰らい、仔を成したあの日から、空は晴れない。</t>
    <rPh sb="3" eb="4">
      <t>アイ</t>
    </rPh>
    <rPh sb="5" eb="6">
      <t>ア</t>
    </rPh>
    <rPh sb="8" eb="9">
      <t>モノ</t>
    </rPh>
    <rPh sb="10" eb="11">
      <t>ク</t>
    </rPh>
    <rPh sb="14" eb="15">
      <t>コ</t>
    </rPh>
    <rPh sb="16" eb="17">
      <t>ナ</t>
    </rPh>
    <rPh sb="21" eb="22">
      <t>ヒ</t>
    </rPh>
    <rPh sb="25" eb="26">
      <t>ソラ</t>
    </rPh>
    <rPh sb="27" eb="28">
      <t>ハ</t>
    </rPh>
    <phoneticPr fontId="6"/>
  </si>
  <si>
    <t>キミは、ハウチの中でも虐げられているデュルフの幼い魔法使いだ。</t>
    <rPh sb="8" eb="9">
      <t>ナカ</t>
    </rPh>
    <rPh sb="11" eb="12">
      <t>シイタ</t>
    </rPh>
    <rPh sb="23" eb="24">
      <t>オサナ</t>
    </rPh>
    <rPh sb="25" eb="28">
      <t>マホウツカ</t>
    </rPh>
    <phoneticPr fontId="6"/>
  </si>
  <si>
    <t>生まれた時から、キミはこの世界が歪んでいると知っていた。</t>
    <rPh sb="0" eb="1">
      <t>ウ</t>
    </rPh>
    <rPh sb="4" eb="5">
      <t>トキ</t>
    </rPh>
    <rPh sb="13" eb="15">
      <t>セカイ</t>
    </rPh>
    <rPh sb="16" eb="17">
      <t>ユガ</t>
    </rPh>
    <rPh sb="22" eb="23">
      <t>シ</t>
    </rPh>
    <phoneticPr fontId="6"/>
  </si>
  <si>
    <t>ハウチの激情と、デュルフだけの理性の中で悩んでいた。</t>
    <rPh sb="4" eb="6">
      <t>ゲキジョウ</t>
    </rPh>
    <rPh sb="15" eb="17">
      <t>リセイ</t>
    </rPh>
    <rPh sb="18" eb="19">
      <t>ナカ</t>
    </rPh>
    <rPh sb="20" eb="21">
      <t>ナヤ</t>
    </rPh>
    <phoneticPr fontId="6"/>
  </si>
  <si>
    <t>そして出た結論は、保留。自分を心の奥にしまって、沈黙に過ごす。</t>
    <rPh sb="3" eb="4">
      <t>デ</t>
    </rPh>
    <rPh sb="5" eb="7">
      <t>ケツロン</t>
    </rPh>
    <rPh sb="9" eb="11">
      <t>ホリュウ</t>
    </rPh>
    <rPh sb="12" eb="14">
      <t>ジブン</t>
    </rPh>
    <rPh sb="15" eb="16">
      <t>ココロ</t>
    </rPh>
    <rPh sb="17" eb="18">
      <t>オク</t>
    </rPh>
    <rPh sb="24" eb="26">
      <t>チンモク</t>
    </rPh>
    <rPh sb="27" eb="28">
      <t>ス</t>
    </rPh>
    <phoneticPr fontId="6"/>
  </si>
  <si>
    <t>効果参照</t>
    <rPh sb="0" eb="4">
      <t>コウカサンショウ</t>
    </rPh>
    <phoneticPr fontId="7"/>
  </si>
  <si>
    <t>至近</t>
    <rPh sb="0" eb="2">
      <t>シキン</t>
    </rPh>
    <phoneticPr fontId="7"/>
  </si>
  <si>
    <t>いつでも</t>
    <phoneticPr fontId="7"/>
  </si>
  <si>
    <t>単体</t>
    <rPh sb="0" eb="2">
      <t>タンタイ</t>
    </rPh>
    <phoneticPr fontId="7"/>
  </si>
  <si>
    <t>S[3D10]</t>
    <phoneticPr fontId="7"/>
  </si>
  <si>
    <t>-</t>
    <phoneticPr fontId="7"/>
  </si>
  <si>
    <t>自身</t>
    <rPh sb="0" eb="2">
      <t>ジシン</t>
    </rPh>
    <phoneticPr fontId="7"/>
  </si>
  <si>
    <t>メインフェイズ</t>
    <phoneticPr fontId="7"/>
  </si>
  <si>
    <t>なし</t>
    <phoneticPr fontId="7"/>
  </si>
  <si>
    <t>-</t>
    <phoneticPr fontId="7"/>
  </si>
  <si>
    <t>いつでも</t>
    <phoneticPr fontId="7"/>
  </si>
  <si>
    <t>S[2D10]</t>
    <phoneticPr fontId="7"/>
  </si>
  <si>
    <t>ロール</t>
    <phoneticPr fontId="7"/>
  </si>
  <si>
    <t>シーン</t>
    <phoneticPr fontId="7"/>
  </si>
  <si>
    <t>S[1D10]</t>
    <phoneticPr fontId="7"/>
  </si>
  <si>
    <t>なし</t>
    <phoneticPr fontId="7"/>
  </si>
  <si>
    <t>シーン</t>
    <phoneticPr fontId="7"/>
  </si>
  <si>
    <t>ポストダメージ</t>
    <phoneticPr fontId="7"/>
  </si>
  <si>
    <t>代償</t>
    <rPh sb="0" eb="2">
      <t>ダイショウ</t>
    </rPh>
    <phoneticPr fontId="7"/>
  </si>
  <si>
    <t>射程</t>
    <rPh sb="0" eb="2">
      <t>シャテイ</t>
    </rPh>
    <phoneticPr fontId="7"/>
  </si>
  <si>
    <t>対象</t>
    <rPh sb="0" eb="2">
      <t>タイショウ</t>
    </rPh>
    <phoneticPr fontId="7"/>
  </si>
  <si>
    <t>グロウ名</t>
    <rPh sb="3" eb="4">
      <t>メイ</t>
    </rPh>
    <phoneticPr fontId="7"/>
  </si>
  <si>
    <t>クラス</t>
    <phoneticPr fontId="7"/>
  </si>
  <si>
    <t>No.</t>
    <phoneticPr fontId="7"/>
  </si>
  <si>
    <t>効果参照</t>
    <rPh sb="0" eb="2">
      <t>コウカ</t>
    </rPh>
    <rPh sb="2" eb="4">
      <t>サンショウ</t>
    </rPh>
    <phoneticPr fontId="7"/>
  </si>
  <si>
    <t>16i</t>
    <phoneticPr fontId="7"/>
  </si>
  <si>
    <t>なし</t>
    <phoneticPr fontId="7"/>
  </si>
  <si>
    <t>シーン</t>
    <phoneticPr fontId="7"/>
  </si>
  <si>
    <t>ハウチ</t>
    <phoneticPr fontId="7"/>
  </si>
  <si>
    <t>ハウチ</t>
    <phoneticPr fontId="7"/>
  </si>
  <si>
    <t>14i</t>
    <phoneticPr fontId="7"/>
  </si>
  <si>
    <t>シーン(選択)</t>
    <rPh sb="4" eb="6">
      <t>センタク</t>
    </rPh>
    <phoneticPr fontId="7"/>
  </si>
  <si>
    <t>ワルム</t>
    <phoneticPr fontId="7"/>
  </si>
  <si>
    <t>13i</t>
    <phoneticPr fontId="7"/>
  </si>
  <si>
    <t>シーン中、エキストラを絶対服従させる。エキストラは自身の意思と関係なく命令を遂行する（自殺的なものも含む）。戦闘中であれば、戦闘終了まで遺痕を持たないキャラクター1体（レギオン、ルフィアンを含む）を操作できる。</t>
    <rPh sb="3" eb="4">
      <t>チュウ</t>
    </rPh>
    <rPh sb="11" eb="13">
      <t>ゼッタイ</t>
    </rPh>
    <rPh sb="13" eb="15">
      <t>フクジュウ</t>
    </rPh>
    <rPh sb="25" eb="27">
      <t>ジシン</t>
    </rPh>
    <rPh sb="28" eb="30">
      <t>イシ</t>
    </rPh>
    <rPh sb="31" eb="33">
      <t>カンケイ</t>
    </rPh>
    <rPh sb="35" eb="37">
      <t>メイレイ</t>
    </rPh>
    <rPh sb="38" eb="40">
      <t>スイコウ</t>
    </rPh>
    <rPh sb="43" eb="46">
      <t>ジサツテキ</t>
    </rPh>
    <rPh sb="50" eb="51">
      <t>フク</t>
    </rPh>
    <rPh sb="54" eb="57">
      <t>セントウチュウ</t>
    </rPh>
    <rPh sb="62" eb="64">
      <t>セントウ</t>
    </rPh>
    <rPh sb="64" eb="66">
      <t>シュウリョウ</t>
    </rPh>
    <rPh sb="68" eb="70">
      <t>イコン</t>
    </rPh>
    <rPh sb="71" eb="72">
      <t>モ</t>
    </rPh>
    <rPh sb="82" eb="83">
      <t>タイ</t>
    </rPh>
    <rPh sb="95" eb="96">
      <t>フク</t>
    </rPh>
    <rPh sb="99" eb="101">
      <t>ソウサ</t>
    </rPh>
    <phoneticPr fontId="7"/>
  </si>
  <si>
    <t>なし</t>
    <phoneticPr fontId="7"/>
  </si>
  <si>
    <t>いつでも</t>
    <phoneticPr fontId="7"/>
  </si>
  <si>
    <t>グロウ宣言時</t>
    <rPh sb="3" eb="5">
      <t>センゲン</t>
    </rPh>
    <rPh sb="5" eb="6">
      <t>ジ</t>
    </rPh>
    <phoneticPr fontId="7"/>
  </si>
  <si>
    <t>クーン</t>
    <phoneticPr fontId="7"/>
  </si>
  <si>
    <t>クーン</t>
    <phoneticPr fontId="7"/>
  </si>
  <si>
    <t>S[1D10]</t>
    <phoneticPr fontId="7"/>
  </si>
  <si>
    <t>ニンス</t>
    <phoneticPr fontId="7"/>
  </si>
  <si>
    <t>シーン</t>
    <phoneticPr fontId="7"/>
  </si>
  <si>
    <t>いつでも</t>
    <phoneticPr fontId="7"/>
  </si>
  <si>
    <t>ニンス</t>
    <phoneticPr fontId="7"/>
  </si>
  <si>
    <t>コッソ</t>
    <phoneticPr fontId="7"/>
  </si>
  <si>
    <t>タイミング</t>
    <phoneticPr fontId="7"/>
  </si>
  <si>
    <t>8i</t>
    <phoneticPr fontId="7"/>
  </si>
  <si>
    <t>範囲(選択)</t>
    <rPh sb="0" eb="2">
      <t>ハンイ</t>
    </rPh>
    <rPh sb="3" eb="5">
      <t>センタク</t>
    </rPh>
    <phoneticPr fontId="7"/>
  </si>
  <si>
    <t>マギアー</t>
    <phoneticPr fontId="7"/>
  </si>
  <si>
    <t>いつでも</t>
    <phoneticPr fontId="7"/>
  </si>
  <si>
    <t>-</t>
    <phoneticPr fontId="7"/>
  </si>
  <si>
    <t>シーン</t>
    <phoneticPr fontId="7"/>
  </si>
  <si>
    <t>タイミング</t>
    <phoneticPr fontId="7"/>
  </si>
  <si>
    <t>クラス</t>
    <phoneticPr fontId="7"/>
  </si>
  <si>
    <t>No.</t>
    <phoneticPr fontId="7"/>
  </si>
  <si>
    <t>トライブグロウ</t>
    <phoneticPr fontId="7"/>
  </si>
  <si>
    <t>ウェントス</t>
    <phoneticPr fontId="7"/>
  </si>
  <si>
    <t>4i</t>
    <phoneticPr fontId="7"/>
  </si>
  <si>
    <t>10i</t>
    <phoneticPr fontId="7"/>
  </si>
  <si>
    <t>マオ</t>
    <phoneticPr fontId="7"/>
  </si>
  <si>
    <t>∴力爪∴</t>
    <rPh sb="1" eb="2">
      <t>リキ</t>
    </rPh>
    <rPh sb="2" eb="3">
      <t>ソウ</t>
    </rPh>
    <phoneticPr fontId="7"/>
  </si>
  <si>
    <t>∴縛鎖∴</t>
    <rPh sb="1" eb="2">
      <t>シバ</t>
    </rPh>
    <rPh sb="2" eb="3">
      <t>クサリ</t>
    </rPh>
    <phoneticPr fontId="6"/>
  </si>
  <si>
    <t>∴トルクエム∴</t>
    <phoneticPr fontId="6"/>
  </si>
  <si>
    <t>∴神罰∴</t>
    <rPh sb="1" eb="3">
      <t>シンバツ</t>
    </rPh>
    <phoneticPr fontId="6"/>
  </si>
  <si>
    <t>∴遺志の刃∴</t>
    <rPh sb="1" eb="3">
      <t>イシ</t>
    </rPh>
    <rPh sb="4" eb="5">
      <t>ヤイバ</t>
    </rPh>
    <phoneticPr fontId="6"/>
  </si>
  <si>
    <t>9i</t>
    <phoneticPr fontId="7"/>
  </si>
  <si>
    <t>20i</t>
    <phoneticPr fontId="7"/>
  </si>
  <si>
    <t>21i</t>
    <phoneticPr fontId="7"/>
  </si>
  <si>
    <t>エヴァネセントグロウ</t>
    <phoneticPr fontId="7"/>
  </si>
  <si>
    <t>∴神出鬼没∴</t>
    <rPh sb="1" eb="5">
      <t>シンシュツキボツ</t>
    </rPh>
    <phoneticPr fontId="6"/>
  </si>
  <si>
    <t>大アルカナ</t>
    <rPh sb="0" eb="1">
      <t>ダイ</t>
    </rPh>
    <phoneticPr fontId="6"/>
  </si>
  <si>
    <t>i</t>
    <phoneticPr fontId="7"/>
  </si>
  <si>
    <t>2i</t>
    <phoneticPr fontId="7"/>
  </si>
  <si>
    <t>マキナ</t>
    <phoneticPr fontId="7"/>
  </si>
  <si>
    <t>ラメンター</t>
    <phoneticPr fontId="7"/>
  </si>
  <si>
    <t>5i</t>
    <phoneticPr fontId="7"/>
  </si>
  <si>
    <t>6i</t>
    <phoneticPr fontId="7"/>
  </si>
  <si>
    <t>カテナ</t>
    <phoneticPr fontId="7"/>
  </si>
  <si>
    <t>7i</t>
    <phoneticPr fontId="7"/>
  </si>
  <si>
    <t>アルマトラ</t>
    <phoneticPr fontId="7"/>
  </si>
  <si>
    <t>グラディウス</t>
    <phoneticPr fontId="7"/>
  </si>
  <si>
    <t>11i</t>
    <phoneticPr fontId="7"/>
  </si>
  <si>
    <t>12i</t>
    <phoneticPr fontId="7"/>
  </si>
  <si>
    <t>ソフィア</t>
    <phoneticPr fontId="7"/>
  </si>
  <si>
    <t>ルーメン</t>
    <phoneticPr fontId="7"/>
  </si>
  <si>
    <t>15i</t>
    <phoneticPr fontId="7"/>
  </si>
  <si>
    <t>18i</t>
    <phoneticPr fontId="7"/>
  </si>
  <si>
    <t>19i</t>
    <phoneticPr fontId="7"/>
  </si>
  <si>
    <t>レリクイア</t>
    <phoneticPr fontId="7"/>
  </si>
  <si>
    <t>レリクイア</t>
    <phoneticPr fontId="7"/>
  </si>
  <si>
    <t>テネブリス</t>
    <phoneticPr fontId="7"/>
  </si>
  <si>
    <t>テネブリス</t>
    <phoneticPr fontId="7"/>
  </si>
  <si>
    <t>サジタリウス</t>
    <phoneticPr fontId="7"/>
  </si>
  <si>
    <t>エングラム表</t>
    <rPh sb="5" eb="6">
      <t>ヒョウ</t>
    </rPh>
    <phoneticPr fontId="7"/>
  </si>
  <si>
    <t>ポジティブ(遺痕)</t>
    <rPh sb="6" eb="8">
      <t>イコン</t>
    </rPh>
    <phoneticPr fontId="7"/>
  </si>
  <si>
    <t>子孫</t>
    <rPh sb="0" eb="2">
      <t>シソン</t>
    </rPh>
    <phoneticPr fontId="7"/>
  </si>
  <si>
    <t>最愛のヒトと子を成せた。夭逝する運命のキミには、輝かしい希望に思えてならなかった。</t>
  </si>
  <si>
    <t>再会</t>
    <rPh sb="0" eb="2">
      <t>サイカイ</t>
    </rPh>
    <phoneticPr fontId="7"/>
  </si>
  <si>
    <t>温情</t>
    <rPh sb="0" eb="2">
      <t>オンジョウ</t>
    </rPh>
    <phoneticPr fontId="7"/>
  </si>
  <si>
    <t>一緒にいれることが、温かかった。木陰の陽だまりのような、離れたくない温かさだった。</t>
  </si>
  <si>
    <t>家庭</t>
    <rPh sb="0" eb="2">
      <t>カテイ</t>
    </rPh>
    <phoneticPr fontId="7"/>
  </si>
  <si>
    <t>家族は自分を拒まず、いつだってキミの味方でいてくれた。自分の居場所はそこだと信じられた。</t>
    <phoneticPr fontId="7"/>
  </si>
  <si>
    <t>慕情</t>
    <rPh sb="0" eb="2">
      <t>ボジョウ</t>
    </rPh>
    <phoneticPr fontId="7"/>
  </si>
  <si>
    <t>ほのかな恋、かすかな愛。キミを護るためなら、初めて抜いた刃も、目の前の魔物も怖くなかった。</t>
  </si>
  <si>
    <t>恩義</t>
    <rPh sb="0" eb="2">
      <t>オンギ</t>
    </rPh>
    <phoneticPr fontId="7"/>
  </si>
  <si>
    <t>救済</t>
    <rPh sb="0" eb="2">
      <t>キュウサイ</t>
    </rPh>
    <phoneticPr fontId="7"/>
  </si>
  <si>
    <t>深淵の奥底から救われた。キミは自分がそうされたように、他のヒトも救いたいと願った。</t>
    <rPh sb="15" eb="17">
      <t>ジブン</t>
    </rPh>
    <rPh sb="32" eb="33">
      <t>スク</t>
    </rPh>
    <phoneticPr fontId="7"/>
  </si>
  <si>
    <t>理解</t>
    <rPh sb="0" eb="2">
      <t>リカイ</t>
    </rPh>
    <phoneticPr fontId="7"/>
  </si>
  <si>
    <t>自分の正義を認めてもらえた。それだけで、自分は間違っていないのだと確信できた。</t>
  </si>
  <si>
    <t>ネガティブ(怨痕)</t>
    <rPh sb="6" eb="7">
      <t>オン</t>
    </rPh>
    <rPh sb="7" eb="8">
      <t>アト</t>
    </rPh>
    <phoneticPr fontId="7"/>
  </si>
  <si>
    <t>絶望</t>
    <rPh sb="0" eb="2">
      <t>ゼツボウ</t>
    </rPh>
    <phoneticPr fontId="7"/>
  </si>
  <si>
    <t>深く絶望した。望みを失い、目の前が真っ暗になり、前へ歩む気力をなくした。</t>
    <phoneticPr fontId="7"/>
  </si>
  <si>
    <t>離別</t>
    <rPh sb="0" eb="2">
      <t>リベツ</t>
    </rPh>
    <phoneticPr fontId="7"/>
  </si>
  <si>
    <t>永遠の別れを経験した。もう二度と会うことのない、そう思うと、何をするのも徒労に感じた。</t>
  </si>
  <si>
    <t>隔意</t>
    <rPh sb="0" eb="2">
      <t>カクイ</t>
    </rPh>
    <phoneticPr fontId="7"/>
  </si>
  <si>
    <t>疎んじられていた。誰にも触れられず、理解されない日々……孤独だった。</t>
    <phoneticPr fontId="7"/>
  </si>
  <si>
    <t>悲涙</t>
    <rPh sb="0" eb="2">
      <t>ヒルイ</t>
    </rPh>
    <phoneticPr fontId="7"/>
  </si>
  <si>
    <t>悲しみのために涙した。ただただ悲しかった、この涙は己のものか、それとも自分以外のか。</t>
    <phoneticPr fontId="7"/>
  </si>
  <si>
    <t>憤怒</t>
    <rPh sb="0" eb="2">
      <t>フンヌ</t>
    </rPh>
    <phoneticPr fontId="7"/>
  </si>
  <si>
    <t>憤り、怒りのために吼えた。何があろうと、キミの信じる神が許しても、キミは赦せなかった。</t>
    <phoneticPr fontId="7"/>
  </si>
  <si>
    <t>苦痛</t>
    <rPh sb="0" eb="2">
      <t>クツウ</t>
    </rPh>
    <phoneticPr fontId="7"/>
  </si>
  <si>
    <t>耐え難い痛みが貫いた。肉体ばかりでなく、精神を、魂までも貫く、深い深い苦痛だった。</t>
  </si>
  <si>
    <t>怨嗟</t>
    <rPh sb="0" eb="2">
      <t>エンサ</t>
    </rPh>
    <phoneticPr fontId="7"/>
  </si>
  <si>
    <t>やり場のない感情の咆哮は、いつしか呪いの言葉になっていた。怨み恨んで、同じ苦しみを……！</t>
    <phoneticPr fontId="7"/>
  </si>
  <si>
    <t>嫉妬</t>
    <rPh sb="0" eb="2">
      <t>シット</t>
    </rPh>
    <phoneticPr fontId="7"/>
  </si>
  <si>
    <t>愛されていなかった。キミの分の愛は、隣の誰かに。気づけばキミは、白刃がごとき眼をしていた。</t>
  </si>
  <si>
    <t>後悔</t>
    <rPh sb="0" eb="2">
      <t>コウカイ</t>
    </rPh>
    <phoneticPr fontId="7"/>
  </si>
  <si>
    <t>もう後戻りできない過去に、悔いていた。自分の選択ひとつで、現在は違ったのに。</t>
    <phoneticPr fontId="7"/>
  </si>
  <si>
    <t>暴走</t>
    <rPh sb="0" eb="2">
      <t>ボウソウ</t>
    </rPh>
    <phoneticPr fontId="7"/>
  </si>
  <si>
    <t>感情の高ぶるまま、動いていた。何がきっかけだったのか。気づけばキミは、惨劇の主だった。</t>
  </si>
  <si>
    <t>鮮血</t>
    <rPh sb="0" eb="2">
      <t>センケツ</t>
    </rPh>
    <phoneticPr fontId="7"/>
  </si>
  <si>
    <t>目の前で紅い霧を見た。覚えていたのは、自分が真紅の衣をまとっていたことだった。</t>
    <phoneticPr fontId="7"/>
  </si>
  <si>
    <t>裏切</t>
    <rPh sb="0" eb="2">
      <t>ウラギ</t>
    </rPh>
    <phoneticPr fontId="7"/>
  </si>
  <si>
    <t>信じていた！　でもそれは、脆くも崩れ去った。後に残ったのは、空虚な抜け殻だった。</t>
  </si>
  <si>
    <t>フェイト表</t>
    <rPh sb="4" eb="5">
      <t>ヒョウ</t>
    </rPh>
    <phoneticPr fontId="7"/>
  </si>
  <si>
    <t>ポジティブ</t>
    <phoneticPr fontId="7"/>
  </si>
  <si>
    <t>興味</t>
    <rPh sb="0" eb="2">
      <t>キョウミ</t>
    </rPh>
    <phoneticPr fontId="7"/>
  </si>
  <si>
    <t>何とはなしに興味を抱いた。キミのしぐさ、毛並み、口癖。気になる。</t>
  </si>
  <si>
    <t>同志</t>
    <rPh sb="0" eb="2">
      <t>ドウシ</t>
    </rPh>
    <phoneticPr fontId="7"/>
  </si>
  <si>
    <t>同じものを目指している。共に力を合わせるのも、悪くはない。</t>
    <phoneticPr fontId="7"/>
  </si>
  <si>
    <t>庇護</t>
    <rPh sb="0" eb="2">
      <t>ヒゴ</t>
    </rPh>
    <phoneticPr fontId="7"/>
  </si>
  <si>
    <t>可憐さを垣間見た。一人前のキミとしては、護ってやるのは当然だと思えた。</t>
  </si>
  <si>
    <t>不思議だ、キミといるとどきどきする。一緒にいたくないような、……いたいような。</t>
    <phoneticPr fontId="7"/>
  </si>
  <si>
    <t>尊敬</t>
    <rPh sb="0" eb="2">
      <t>ソンケイ</t>
    </rPh>
    <phoneticPr fontId="7"/>
  </si>
  <si>
    <t>キミの在り方に自分にないものを見た。ぜひともああなりたい、そう思った。</t>
    <phoneticPr fontId="7"/>
  </si>
  <si>
    <t>地縁</t>
    <rPh sb="0" eb="2">
      <t>チエン</t>
    </rPh>
    <phoneticPr fontId="7"/>
  </si>
  <si>
    <t>何故かキミとはよく出会う。腐れ縁というヤツか？　まあ良くもあり、悪くもあり。</t>
    <phoneticPr fontId="7"/>
  </si>
  <si>
    <t>好敵手</t>
    <rPh sb="0" eb="3">
      <t>コウテキシュ</t>
    </rPh>
    <phoneticPr fontId="7"/>
  </si>
  <si>
    <t>悪いがお前に先を越されるわけにはいかない。お前だけにゃ負けたくないんだよ。</t>
    <phoneticPr fontId="7"/>
  </si>
  <si>
    <t>貸借</t>
    <rPh sb="0" eb="1">
      <t>カ</t>
    </rPh>
    <rPh sb="1" eb="2">
      <t>カ</t>
    </rPh>
    <phoneticPr fontId="7"/>
  </si>
  <si>
    <t>キミには借りがある。たとえ不本意であったとしても、助力しないわけにはいかない。</t>
  </si>
  <si>
    <t>商売</t>
    <rPh sb="0" eb="2">
      <t>ショウバイ</t>
    </rPh>
    <phoneticPr fontId="7"/>
  </si>
  <si>
    <t>任意</t>
    <rPh sb="0" eb="2">
      <t>ニンイ</t>
    </rPh>
    <phoneticPr fontId="7"/>
  </si>
  <si>
    <t>自由に決定してよい。</t>
    <rPh sb="0" eb="2">
      <t>ジユウ</t>
    </rPh>
    <rPh sb="3" eb="5">
      <t>ケッテイ</t>
    </rPh>
    <phoneticPr fontId="7"/>
  </si>
  <si>
    <t>ネガティブ</t>
    <phoneticPr fontId="7"/>
  </si>
  <si>
    <t>無理解</t>
    <rPh sb="0" eb="3">
      <t>ムリカイ</t>
    </rPh>
    <phoneticPr fontId="7"/>
  </si>
  <si>
    <t>何を考えているのかまるで分からんし、分かろうとも思わん。</t>
    <rPh sb="0" eb="1">
      <t>ナニ</t>
    </rPh>
    <rPh sb="2" eb="3">
      <t>カンガ</t>
    </rPh>
    <rPh sb="12" eb="13">
      <t>ワ</t>
    </rPh>
    <rPh sb="18" eb="19">
      <t>ワ</t>
    </rPh>
    <rPh sb="24" eb="25">
      <t>オモ</t>
    </rPh>
    <phoneticPr fontId="7"/>
  </si>
  <si>
    <t>不信</t>
    <rPh sb="0" eb="2">
      <t>フシン</t>
    </rPh>
    <phoneticPr fontId="7"/>
  </si>
  <si>
    <t>奴の言葉は口先八寸、聞くも無駄。</t>
    <rPh sb="0" eb="1">
      <t>ヤツ</t>
    </rPh>
    <rPh sb="2" eb="4">
      <t>コトバ</t>
    </rPh>
    <rPh sb="5" eb="7">
      <t>クチサキ</t>
    </rPh>
    <rPh sb="7" eb="9">
      <t>ハッスン</t>
    </rPh>
    <rPh sb="10" eb="11">
      <t>キ</t>
    </rPh>
    <rPh sb="13" eb="15">
      <t>ムダ</t>
    </rPh>
    <phoneticPr fontId="7"/>
  </si>
  <si>
    <t>どこか避けられている、そんな気がした。</t>
    <rPh sb="3" eb="4">
      <t>サ</t>
    </rPh>
    <rPh sb="14" eb="15">
      <t>キ</t>
    </rPh>
    <phoneticPr fontId="7"/>
  </si>
  <si>
    <t>警戒</t>
    <rPh sb="0" eb="2">
      <t>ケイカイ</t>
    </rPh>
    <phoneticPr fontId="7"/>
  </si>
  <si>
    <t>背中を向けることだけは、避けねばならぬ。</t>
    <rPh sb="0" eb="2">
      <t>セナカ</t>
    </rPh>
    <rPh sb="3" eb="4">
      <t>ム</t>
    </rPh>
    <rPh sb="12" eb="13">
      <t>サ</t>
    </rPh>
    <phoneticPr fontId="7"/>
  </si>
  <si>
    <t>恐怖</t>
    <rPh sb="0" eb="2">
      <t>キョウフ</t>
    </rPh>
    <phoneticPr fontId="7"/>
  </si>
  <si>
    <t>考えたくもない、思い出すだけで手が震える。</t>
    <rPh sb="0" eb="1">
      <t>カンガ</t>
    </rPh>
    <rPh sb="8" eb="9">
      <t>オモ</t>
    </rPh>
    <rPh sb="10" eb="11">
      <t>ダ</t>
    </rPh>
    <rPh sb="15" eb="16">
      <t>テ</t>
    </rPh>
    <rPh sb="17" eb="18">
      <t>フル</t>
    </rPh>
    <phoneticPr fontId="7"/>
  </si>
  <si>
    <t>思い返すだけで毛が逆立ち、牙が剥き出しになる。</t>
    <rPh sb="0" eb="1">
      <t>オモ</t>
    </rPh>
    <rPh sb="2" eb="3">
      <t>カエ</t>
    </rPh>
    <rPh sb="7" eb="8">
      <t>ケ</t>
    </rPh>
    <rPh sb="9" eb="11">
      <t>サカダ</t>
    </rPh>
    <rPh sb="13" eb="14">
      <t>キバ</t>
    </rPh>
    <rPh sb="15" eb="16">
      <t>ム</t>
    </rPh>
    <rPh sb="17" eb="18">
      <t>ダ</t>
    </rPh>
    <phoneticPr fontId="7"/>
  </si>
  <si>
    <t>脅威</t>
    <rPh sb="0" eb="2">
      <t>キョウイ</t>
    </rPh>
    <phoneticPr fontId="7"/>
  </si>
  <si>
    <t>放っておけば、あとどれだけのヒトが死ぬか……。</t>
    <rPh sb="0" eb="1">
      <t>ホウ</t>
    </rPh>
    <rPh sb="17" eb="18">
      <t>シ</t>
    </rPh>
    <phoneticPr fontId="7"/>
  </si>
  <si>
    <t>巨悪</t>
    <rPh sb="0" eb="2">
      <t>キョアク</t>
    </rPh>
    <phoneticPr fontId="7"/>
  </si>
  <si>
    <t>災厄の源、害悪の主。</t>
    <rPh sb="0" eb="2">
      <t>サイヤク</t>
    </rPh>
    <rPh sb="3" eb="4">
      <t>ミナモト</t>
    </rPh>
    <rPh sb="5" eb="7">
      <t>ガイアク</t>
    </rPh>
    <rPh sb="8" eb="9">
      <t>アルジ</t>
    </rPh>
    <phoneticPr fontId="7"/>
  </si>
  <si>
    <t>断罪</t>
    <rPh sb="0" eb="2">
      <t>ダンザイ</t>
    </rPh>
    <phoneticPr fontId="7"/>
  </si>
  <si>
    <t>必ずや打ち倒さねばならない、正義の名の下に。</t>
    <rPh sb="0" eb="1">
      <t>カナラ</t>
    </rPh>
    <rPh sb="3" eb="4">
      <t>ウ</t>
    </rPh>
    <rPh sb="5" eb="6">
      <t>タオ</t>
    </rPh>
    <rPh sb="14" eb="16">
      <t>セイギ</t>
    </rPh>
    <rPh sb="17" eb="18">
      <t>ナ</t>
    </rPh>
    <rPh sb="19" eb="20">
      <t>シタ</t>
    </rPh>
    <phoneticPr fontId="7"/>
  </si>
  <si>
    <t>状態異常</t>
    <rPh sb="0" eb="2">
      <t>ジョウタイ</t>
    </rPh>
    <rPh sb="2" eb="4">
      <t>イジョウ</t>
    </rPh>
    <phoneticPr fontId="7"/>
  </si>
  <si>
    <t>邪毒</t>
    <rPh sb="0" eb="1">
      <t>ジャ</t>
    </rPh>
    <rPh sb="1" eb="2">
      <t>ドク</t>
    </rPh>
    <phoneticPr fontId="7"/>
  </si>
  <si>
    <t>放心</t>
    <rPh sb="0" eb="2">
      <t>ホウシン</t>
    </rPh>
    <phoneticPr fontId="7"/>
  </si>
  <si>
    <t>硬直</t>
    <rPh sb="0" eb="2">
      <t>コウチョク</t>
    </rPh>
    <phoneticPr fontId="7"/>
  </si>
  <si>
    <t>汚染</t>
    <rPh sb="0" eb="2">
      <t>オセン</t>
    </rPh>
    <phoneticPr fontId="7"/>
  </si>
  <si>
    <t>浄化</t>
    <rPh sb="0" eb="2">
      <t>ジョウカ</t>
    </rPh>
    <phoneticPr fontId="7"/>
  </si>
  <si>
    <t>衰弱</t>
    <rPh sb="0" eb="2">
      <t>スイジャク</t>
    </rPh>
    <phoneticPr fontId="7"/>
  </si>
  <si>
    <t>重圧</t>
    <rPh sb="0" eb="2">
      <t>ジュウアツ</t>
    </rPh>
    <phoneticPr fontId="7"/>
  </si>
  <si>
    <t>悲哀</t>
    <rPh sb="0" eb="2">
      <t>ヒアイ</t>
    </rPh>
    <phoneticPr fontId="7"/>
  </si>
  <si>
    <t>傀儡</t>
    <rPh sb="0" eb="2">
      <t>クグツ</t>
    </rPh>
    <phoneticPr fontId="7"/>
  </si>
  <si>
    <t>気絶</t>
    <rPh sb="0" eb="2">
      <t>キゼツ</t>
    </rPh>
    <phoneticPr fontId="7"/>
  </si>
  <si>
    <t>昏倒</t>
    <rPh sb="0" eb="2">
      <t>コントウ</t>
    </rPh>
    <phoneticPr fontId="7"/>
  </si>
  <si>
    <t>魂魄四散</t>
    <rPh sb="0" eb="2">
      <t>コンパク</t>
    </rPh>
    <rPh sb="2" eb="4">
      <t>シサン</t>
    </rPh>
    <phoneticPr fontId="7"/>
  </si>
  <si>
    <t>特殊状態</t>
    <rPh sb="0" eb="2">
      <t>トクシュ</t>
    </rPh>
    <rPh sb="2" eb="4">
      <t>ジョウタイ</t>
    </rPh>
    <phoneticPr fontId="7"/>
  </si>
  <si>
    <t>隠密</t>
    <rPh sb="0" eb="2">
      <t>オンミツ</t>
    </rPh>
    <phoneticPr fontId="7"/>
  </si>
  <si>
    <t>飛行</t>
    <rPh sb="0" eb="2">
      <t>ヒコウ</t>
    </rPh>
    <phoneticPr fontId="7"/>
  </si>
  <si>
    <t>雨天</t>
    <rPh sb="0" eb="2">
      <t>ウテン</t>
    </rPh>
    <phoneticPr fontId="7"/>
  </si>
  <si>
    <t>炎天</t>
    <rPh sb="0" eb="2">
      <t>エンテン</t>
    </rPh>
    <phoneticPr fontId="7"/>
  </si>
  <si>
    <t>戦闘進行表</t>
    <rPh sb="0" eb="2">
      <t>セントウ</t>
    </rPh>
    <rPh sb="2" eb="5">
      <t>シンコウヒョウ</t>
    </rPh>
    <phoneticPr fontId="7"/>
  </si>
  <si>
    <t>ｾｯﾄｱｯﾌﾟﾌｪｲｽﾞ</t>
    <phoneticPr fontId="7"/>
  </si>
  <si>
    <t>アーツやグロウの使用ができる。</t>
    <rPh sb="8" eb="10">
      <t>シヨウ</t>
    </rPh>
    <phoneticPr fontId="7"/>
  </si>
  <si>
    <t>ｲﾆｼｱﾁﾌﾞﾌｪｲｽﾞ</t>
    <phoneticPr fontId="7"/>
  </si>
  <si>
    <t>行動値の最も高い者から順番に行動する。</t>
    <rPh sb="0" eb="2">
      <t>コウドウ</t>
    </rPh>
    <rPh sb="2" eb="3">
      <t>チ</t>
    </rPh>
    <rPh sb="4" eb="5">
      <t>モット</t>
    </rPh>
    <rPh sb="6" eb="7">
      <t>タカ</t>
    </rPh>
    <rPh sb="8" eb="9">
      <t>モノ</t>
    </rPh>
    <rPh sb="11" eb="13">
      <t>ジュンバン</t>
    </rPh>
    <rPh sb="14" eb="16">
      <t>コウドウ</t>
    </rPh>
    <phoneticPr fontId="7"/>
  </si>
  <si>
    <t>メインフェイズ</t>
    <phoneticPr fontId="7"/>
  </si>
  <si>
    <t>ﾏｲﾅｰｱｸｼｮﾝ</t>
    <phoneticPr fontId="7"/>
  </si>
  <si>
    <t>ﾒｼﾞｬｰｱｸｼｮﾝ</t>
    <phoneticPr fontId="7"/>
  </si>
  <si>
    <t>技能判定を行え、ここではアーツを組み合わせられる。</t>
    <rPh sb="0" eb="2">
      <t>ギノウ</t>
    </rPh>
    <rPh sb="2" eb="4">
      <t>ハンテイ</t>
    </rPh>
    <rPh sb="5" eb="6">
      <t>オコナ</t>
    </rPh>
    <rPh sb="16" eb="17">
      <t>ク</t>
    </rPh>
    <rPh sb="18" eb="19">
      <t>ア</t>
    </rPh>
    <phoneticPr fontId="7"/>
  </si>
  <si>
    <t>ダイスロール</t>
    <phoneticPr fontId="7"/>
  </si>
  <si>
    <t>ダイスロールを行う。</t>
    <rPh sb="7" eb="8">
      <t>オコナ</t>
    </rPh>
    <phoneticPr fontId="7"/>
  </si>
  <si>
    <t>このタイミング後、判定が成功していたなら、対象のリアクションへ進む。</t>
    <rPh sb="7" eb="8">
      <t>ゴ</t>
    </rPh>
    <rPh sb="9" eb="11">
      <t>ハンテイ</t>
    </rPh>
    <rPh sb="12" eb="14">
      <t>セイコウ</t>
    </rPh>
    <rPh sb="21" eb="23">
      <t>タイショウ</t>
    </rPh>
    <rPh sb="31" eb="32">
      <t>スス</t>
    </rPh>
    <phoneticPr fontId="7"/>
  </si>
  <si>
    <t>リアクション</t>
    <phoneticPr fontId="7"/>
  </si>
  <si>
    <t>物理攻撃に対してはガードかドッジを宣言できる。魔法攻撃に対してはレジストかキャンセルを宣言できる。また、特殊攻撃にたいしては、〔自我〕でのみリアクションできる。</t>
    <rPh sb="52" eb="54">
      <t>トクシュ</t>
    </rPh>
    <rPh sb="54" eb="56">
      <t>コウゲキ</t>
    </rPh>
    <rPh sb="64" eb="66">
      <t>ジガ</t>
    </rPh>
    <phoneticPr fontId="7"/>
  </si>
  <si>
    <t>エングラムが使用できる。このタイミング後、ダメージを受けることが決定したなら、プレダメージアクションへ進む。そうでないなら、イニシアチブフェイズへ進む。</t>
    <rPh sb="6" eb="8">
      <t>シヨウ</t>
    </rPh>
    <rPh sb="19" eb="20">
      <t>ゴ</t>
    </rPh>
    <rPh sb="26" eb="27">
      <t>ウ</t>
    </rPh>
    <rPh sb="32" eb="34">
      <t>ケッテイ</t>
    </rPh>
    <rPh sb="51" eb="52">
      <t>スス</t>
    </rPh>
    <rPh sb="73" eb="74">
      <t>スス</t>
    </rPh>
    <phoneticPr fontId="7"/>
  </si>
  <si>
    <t>ﾌﾟﾚﾀﾞﾒｰｼﾞ</t>
    <phoneticPr fontId="7"/>
  </si>
  <si>
    <r>
      <t>アーツを使用するほか、このタイミングでカバーリングを宣言し、同時にカバーリングする対象（通常は単体）を宣言する。カバーリングをされた対象はダメージを受けない。カバーリングをした場合、ガードかレジストしか行えない。</t>
    </r>
    <r>
      <rPr>
        <b/>
        <sz val="11"/>
        <color indexed="8"/>
        <rFont val="ＭＳ Ｐ明朝"/>
        <family val="1"/>
        <charset val="128"/>
      </rPr>
      <t>自身も対象に入っている攻撃をカバーリングした場合、装甲値などを差し引いた最終ダメージを2倍にする。</t>
    </r>
    <rPh sb="4" eb="6">
      <t>シヨウ</t>
    </rPh>
    <rPh sb="26" eb="28">
      <t>センゲン</t>
    </rPh>
    <rPh sb="30" eb="32">
      <t>ドウジ</t>
    </rPh>
    <rPh sb="41" eb="43">
      <t>タイショウ</t>
    </rPh>
    <rPh sb="44" eb="46">
      <t>ツウジョウ</t>
    </rPh>
    <rPh sb="47" eb="49">
      <t>タンタイ</t>
    </rPh>
    <rPh sb="51" eb="53">
      <t>センゲン</t>
    </rPh>
    <rPh sb="66" eb="68">
      <t>タイショウ</t>
    </rPh>
    <rPh sb="74" eb="75">
      <t>ウ</t>
    </rPh>
    <rPh sb="88" eb="90">
      <t>バアイ</t>
    </rPh>
    <rPh sb="101" eb="102">
      <t>オコナ</t>
    </rPh>
    <rPh sb="106" eb="108">
      <t>ジシン</t>
    </rPh>
    <rPh sb="109" eb="111">
      <t>タイショウ</t>
    </rPh>
    <rPh sb="112" eb="113">
      <t>ハイ</t>
    </rPh>
    <rPh sb="117" eb="119">
      <t>コウゲキ</t>
    </rPh>
    <rPh sb="128" eb="130">
      <t>バアイ</t>
    </rPh>
    <rPh sb="131" eb="133">
      <t>ソウコウ</t>
    </rPh>
    <rPh sb="133" eb="134">
      <t>チ</t>
    </rPh>
    <rPh sb="137" eb="138">
      <t>サ</t>
    </rPh>
    <rPh sb="139" eb="140">
      <t>ヒ</t>
    </rPh>
    <rPh sb="142" eb="144">
      <t>サイシュウ</t>
    </rPh>
    <rPh sb="150" eb="151">
      <t>バイ</t>
    </rPh>
    <phoneticPr fontId="7"/>
  </si>
  <si>
    <t>ダメージ適用</t>
    <rPh sb="4" eb="6">
      <t>テキヨウ</t>
    </rPh>
    <phoneticPr fontId="7"/>
  </si>
  <si>
    <r>
      <t>最終的なダメージを算出する。物理攻撃なら、使用した威力のダメージ固定値から対象の対応する装甲値を引いた分のダメージになる。魔法攻撃なら、</t>
    </r>
    <r>
      <rPr>
        <b/>
        <sz val="11"/>
        <color indexed="8"/>
        <rFont val="ＭＳ Ｐ明朝"/>
        <family val="1"/>
        <charset val="128"/>
      </rPr>
      <t>アーツで指定された魔力にレリックの魔力を合計し、</t>
    </r>
    <r>
      <rPr>
        <sz val="11"/>
        <color theme="1"/>
        <rFont val="ＭＳ Ｐゴシック"/>
        <family val="1"/>
        <charset val="128"/>
        <scheme val="minor"/>
      </rPr>
      <t>その固定値から対象の対応する装甲値を引いた分のダメージになる。</t>
    </r>
    <rPh sb="0" eb="3">
      <t>サイシュウテキ</t>
    </rPh>
    <rPh sb="9" eb="11">
      <t>サンシュツ</t>
    </rPh>
    <rPh sb="14" eb="16">
      <t>ブツリ</t>
    </rPh>
    <rPh sb="16" eb="18">
      <t>コウゲキ</t>
    </rPh>
    <rPh sb="21" eb="23">
      <t>シヨウ</t>
    </rPh>
    <rPh sb="25" eb="27">
      <t>イリョク</t>
    </rPh>
    <rPh sb="32" eb="35">
      <t>コテイチ</t>
    </rPh>
    <rPh sb="37" eb="39">
      <t>タイショウ</t>
    </rPh>
    <rPh sb="40" eb="42">
      <t>タイオウ</t>
    </rPh>
    <rPh sb="44" eb="46">
      <t>ソウコウ</t>
    </rPh>
    <rPh sb="46" eb="47">
      <t>チ</t>
    </rPh>
    <rPh sb="48" eb="49">
      <t>ヒ</t>
    </rPh>
    <rPh sb="51" eb="52">
      <t>ブン</t>
    </rPh>
    <rPh sb="61" eb="63">
      <t>マホウ</t>
    </rPh>
    <rPh sb="63" eb="65">
      <t>コウゲキ</t>
    </rPh>
    <rPh sb="72" eb="74">
      <t>シテイ</t>
    </rPh>
    <rPh sb="77" eb="79">
      <t>マリョク</t>
    </rPh>
    <rPh sb="85" eb="87">
      <t>マリョク</t>
    </rPh>
    <rPh sb="88" eb="90">
      <t>ゴウケイ</t>
    </rPh>
    <rPh sb="94" eb="97">
      <t>コテイチ</t>
    </rPh>
    <rPh sb="99" eb="101">
      <t>タイショウ</t>
    </rPh>
    <rPh sb="102" eb="104">
      <t>タイオウ</t>
    </rPh>
    <rPh sb="106" eb="108">
      <t>ソウコウ</t>
    </rPh>
    <rPh sb="108" eb="109">
      <t>チ</t>
    </rPh>
    <rPh sb="110" eb="111">
      <t>ヒ</t>
    </rPh>
    <rPh sb="113" eb="114">
      <t>ブン</t>
    </rPh>
    <phoneticPr fontId="7"/>
  </si>
  <si>
    <t>ﾎﾟｽﾄﾀﾞﾒｰｼﾞ</t>
    <phoneticPr fontId="7"/>
  </si>
  <si>
    <t>最終的に未行動の者がいなくなったら、クリンナップフェイズに移行する。</t>
    <rPh sb="0" eb="3">
      <t>サイシュウテキ</t>
    </rPh>
    <rPh sb="4" eb="5">
      <t>ミ</t>
    </rPh>
    <rPh sb="5" eb="7">
      <t>コウドウ</t>
    </rPh>
    <rPh sb="8" eb="9">
      <t>モノ</t>
    </rPh>
    <rPh sb="29" eb="31">
      <t>イコウ</t>
    </rPh>
    <phoneticPr fontId="7"/>
  </si>
  <si>
    <t>ｸﾘﾝﾅｯﾌﾟﾌｪｲｽﾞ</t>
    <phoneticPr fontId="7"/>
  </si>
  <si>
    <t>次のラウンドへ。</t>
    <rPh sb="0" eb="1">
      <t>ツギ</t>
    </rPh>
    <phoneticPr fontId="7"/>
  </si>
  <si>
    <t>攻撃の種別と使用技能</t>
    <rPh sb="0" eb="2">
      <t>コウゲキ</t>
    </rPh>
    <rPh sb="3" eb="5">
      <t>シュベツ</t>
    </rPh>
    <rPh sb="6" eb="8">
      <t>シヨウ</t>
    </rPh>
    <rPh sb="8" eb="10">
      <t>ギノウ</t>
    </rPh>
    <phoneticPr fontId="7"/>
  </si>
  <si>
    <t>物理攻撃</t>
    <rPh sb="0" eb="2">
      <t>ブツリ</t>
    </rPh>
    <rPh sb="2" eb="4">
      <t>コウゲキ</t>
    </rPh>
    <phoneticPr fontId="7"/>
  </si>
  <si>
    <t>〔白兵〕を用いる白兵攻撃と、〔射撃〕を用いる射撃攻撃に分類される。</t>
    <rPh sb="1" eb="3">
      <t>ハクヘイ</t>
    </rPh>
    <rPh sb="5" eb="6">
      <t>モチ</t>
    </rPh>
    <rPh sb="8" eb="10">
      <t>ハクヘイ</t>
    </rPh>
    <rPh sb="10" eb="12">
      <t>コウゲキ</t>
    </rPh>
    <rPh sb="15" eb="17">
      <t>シャゲキ</t>
    </rPh>
    <rPh sb="19" eb="20">
      <t>モチ</t>
    </rPh>
    <rPh sb="22" eb="24">
      <t>シャゲキ</t>
    </rPh>
    <rPh sb="24" eb="26">
      <t>コウゲキ</t>
    </rPh>
    <rPh sb="27" eb="29">
      <t>ブンルイ</t>
    </rPh>
    <phoneticPr fontId="7"/>
  </si>
  <si>
    <t>ガード</t>
    <phoneticPr fontId="7"/>
  </si>
  <si>
    <t>〔白兵〕判定に成功すれば、ダメージを『防御値』分減少させる。射撃攻撃でもガードできる。</t>
    <rPh sb="1" eb="3">
      <t>ハクヘイ</t>
    </rPh>
    <rPh sb="4" eb="6">
      <t>ハンテイ</t>
    </rPh>
    <rPh sb="7" eb="9">
      <t>セイコウ</t>
    </rPh>
    <rPh sb="19" eb="21">
      <t>ボウギョ</t>
    </rPh>
    <rPh sb="21" eb="22">
      <t>チ</t>
    </rPh>
    <rPh sb="23" eb="24">
      <t>ブン</t>
    </rPh>
    <rPh sb="24" eb="26">
      <t>ゲンショウ</t>
    </rPh>
    <rPh sb="30" eb="32">
      <t>シャゲキ</t>
    </rPh>
    <rPh sb="32" eb="34">
      <t>コウゲキ</t>
    </rPh>
    <phoneticPr fontId="7"/>
  </si>
  <si>
    <t>ドッジ</t>
    <phoneticPr fontId="7"/>
  </si>
  <si>
    <t>魔法攻撃</t>
    <rPh sb="0" eb="2">
      <t>マホウ</t>
    </rPh>
    <rPh sb="2" eb="4">
      <t>コウゲキ</t>
    </rPh>
    <phoneticPr fontId="7"/>
  </si>
  <si>
    <t>〔独魔〕〔秘魔〕〔擬魔〕〔瘴気〕のいずれかを用いたアーツで行える。</t>
    <rPh sb="1" eb="2">
      <t>ドク</t>
    </rPh>
    <rPh sb="2" eb="3">
      <t>マ</t>
    </rPh>
    <rPh sb="5" eb="6">
      <t>ヒ</t>
    </rPh>
    <rPh sb="6" eb="7">
      <t>マ</t>
    </rPh>
    <rPh sb="9" eb="10">
      <t>ギ</t>
    </rPh>
    <rPh sb="10" eb="11">
      <t>マ</t>
    </rPh>
    <rPh sb="13" eb="15">
      <t>ショウキ</t>
    </rPh>
    <rPh sb="22" eb="23">
      <t>モチ</t>
    </rPh>
    <rPh sb="29" eb="30">
      <t>オコナ</t>
    </rPh>
    <phoneticPr fontId="7"/>
  </si>
  <si>
    <t>レジスト</t>
    <phoneticPr fontId="7"/>
  </si>
  <si>
    <t>〔独魔〕〔秘魔〕〔擬魔〕〔瘴気〕のいずれかの判定に成功すれば、ダメージを『抵抗値』分減少させる。</t>
    <rPh sb="22" eb="24">
      <t>ハンテイ</t>
    </rPh>
    <rPh sb="25" eb="27">
      <t>セイコウ</t>
    </rPh>
    <rPh sb="37" eb="40">
      <t>テイコウチ</t>
    </rPh>
    <rPh sb="41" eb="42">
      <t>ブン</t>
    </rPh>
    <rPh sb="42" eb="44">
      <t>ゲンショウ</t>
    </rPh>
    <phoneticPr fontId="7"/>
  </si>
  <si>
    <t>ｷｬﾝｾﾙ</t>
    <phoneticPr fontId="7"/>
  </si>
  <si>
    <t>特殊攻撃</t>
    <rPh sb="0" eb="2">
      <t>トクシュ</t>
    </rPh>
    <rPh sb="2" eb="4">
      <t>コウゲキ</t>
    </rPh>
    <phoneticPr fontId="7"/>
  </si>
  <si>
    <t>アーツで特殊攻撃と明記されているもののみ。</t>
    <rPh sb="4" eb="6">
      <t>トクシュ</t>
    </rPh>
    <rPh sb="6" eb="8">
      <t>コウゲキ</t>
    </rPh>
    <rPh sb="9" eb="11">
      <t>メイキ</t>
    </rPh>
    <phoneticPr fontId="7"/>
  </si>
  <si>
    <t>アンチ</t>
    <phoneticPr fontId="7"/>
  </si>
  <si>
    <t>判定結果の見方</t>
    <rPh sb="0" eb="2">
      <t>ハンテイ</t>
    </rPh>
    <rPh sb="2" eb="4">
      <t>ケッカ</t>
    </rPh>
    <rPh sb="5" eb="7">
      <t>ミカタ</t>
    </rPh>
    <phoneticPr fontId="7"/>
  </si>
  <si>
    <r>
      <rPr>
        <b/>
        <sz val="11"/>
        <color indexed="8"/>
        <rFont val="ＭＳ Ｐ明朝"/>
        <family val="1"/>
        <charset val="128"/>
      </rPr>
      <t>クリティカル。</t>
    </r>
    <r>
      <rPr>
        <sz val="11"/>
        <color indexed="8"/>
        <rFont val="ＭＳ Ｐ明朝"/>
        <family val="1"/>
        <charset val="128"/>
      </rPr>
      <t>判定は成功になり、攻撃のメジャーアクションの判定ならば、ダメージロールに+1D10点される。攻撃に対するリアクションの判定ならば、攻撃してきた対象に無+1D10点のダメージを与える。</t>
    </r>
    <rPh sb="7" eb="9">
      <t>ハンテイ</t>
    </rPh>
    <rPh sb="10" eb="12">
      <t>セイコウ</t>
    </rPh>
    <rPh sb="16" eb="18">
      <t>コウゲキ</t>
    </rPh>
    <rPh sb="29" eb="31">
      <t>ハンテイ</t>
    </rPh>
    <rPh sb="48" eb="49">
      <t>テン</t>
    </rPh>
    <rPh sb="53" eb="55">
      <t>コウゲキ</t>
    </rPh>
    <rPh sb="56" eb="57">
      <t>タイ</t>
    </rPh>
    <rPh sb="66" eb="68">
      <t>ハンテイ</t>
    </rPh>
    <rPh sb="72" eb="74">
      <t>コウゲキ</t>
    </rPh>
    <rPh sb="78" eb="80">
      <t>タイショウ</t>
    </rPh>
    <rPh sb="81" eb="82">
      <t>ム</t>
    </rPh>
    <rPh sb="87" eb="88">
      <t>テン</t>
    </rPh>
    <rPh sb="94" eb="95">
      <t>アタ</t>
    </rPh>
    <phoneticPr fontId="7"/>
  </si>
  <si>
    <r>
      <rPr>
        <b/>
        <sz val="11"/>
        <color indexed="8"/>
        <rFont val="ＭＳ Ｐ明朝"/>
        <family val="1"/>
        <charset val="128"/>
      </rPr>
      <t>スペシャル。</t>
    </r>
    <r>
      <rPr>
        <sz val="11"/>
        <color indexed="8"/>
        <rFont val="ＭＳ Ｐ明朝"/>
        <family val="1"/>
        <charset val="128"/>
      </rPr>
      <t>判定は成功になる。</t>
    </r>
    <rPh sb="6" eb="8">
      <t>ハンテイ</t>
    </rPh>
    <rPh sb="9" eb="11">
      <t>セイコウ</t>
    </rPh>
    <phoneticPr fontId="7"/>
  </si>
  <si>
    <t>判定率より小さい達成率なら、判定は成功となる。</t>
    <rPh sb="0" eb="2">
      <t>ハンテイ</t>
    </rPh>
    <rPh sb="2" eb="3">
      <t>リツ</t>
    </rPh>
    <rPh sb="5" eb="6">
      <t>チイ</t>
    </rPh>
    <rPh sb="8" eb="11">
      <t>タッセイリツ</t>
    </rPh>
    <rPh sb="14" eb="16">
      <t>ハンテイ</t>
    </rPh>
    <rPh sb="17" eb="19">
      <t>セイコウ</t>
    </rPh>
    <phoneticPr fontId="7"/>
  </si>
  <si>
    <r>
      <rPr>
        <b/>
        <sz val="11"/>
        <color indexed="8"/>
        <rFont val="ＭＳ Ｐ明朝"/>
        <family val="1"/>
        <charset val="128"/>
      </rPr>
      <t>ファンブル。</t>
    </r>
    <r>
      <rPr>
        <sz val="11"/>
        <color indexed="8"/>
        <rFont val="ＭＳ Ｐ明朝"/>
        <family val="1"/>
        <charset val="128"/>
      </rPr>
      <t>判定は失敗になる。</t>
    </r>
    <rPh sb="6" eb="8">
      <t>ハンテイ</t>
    </rPh>
    <rPh sb="9" eb="11">
      <t>シッパイ</t>
    </rPh>
    <phoneticPr fontId="7"/>
  </si>
  <si>
    <r>
      <rPr>
        <b/>
        <sz val="11"/>
        <color indexed="8"/>
        <rFont val="ＭＳ Ｐ明朝"/>
        <family val="1"/>
        <charset val="128"/>
      </rPr>
      <t>フェイタル。</t>
    </r>
    <r>
      <rPr>
        <sz val="11"/>
        <color indexed="8"/>
        <rFont val="ＭＳ Ｐ明朝"/>
        <family val="1"/>
        <charset val="128"/>
      </rPr>
      <t>判定は成功になり、攻撃のメジャーアクションの判定ならば、自身は無+1D10点のダメージを受ける。攻撃に対するリアクションの判定ならば、攻撃してきた対象のダメージロールに+1D10点する。</t>
    </r>
    <rPh sb="6" eb="8">
      <t>ハンテイ</t>
    </rPh>
    <rPh sb="9" eb="11">
      <t>セイコウ</t>
    </rPh>
    <rPh sb="15" eb="17">
      <t>コウゲキ</t>
    </rPh>
    <rPh sb="28" eb="30">
      <t>ハンテイ</t>
    </rPh>
    <rPh sb="34" eb="36">
      <t>ジシン</t>
    </rPh>
    <rPh sb="37" eb="38">
      <t>ム</t>
    </rPh>
    <rPh sb="43" eb="44">
      <t>テン</t>
    </rPh>
    <rPh sb="50" eb="51">
      <t>ウ</t>
    </rPh>
    <rPh sb="54" eb="56">
      <t>コウゲキ</t>
    </rPh>
    <rPh sb="57" eb="58">
      <t>タイ</t>
    </rPh>
    <rPh sb="67" eb="69">
      <t>ハンテイ</t>
    </rPh>
    <rPh sb="73" eb="75">
      <t>コウゲキ</t>
    </rPh>
    <rPh sb="79" eb="81">
      <t>タイショウ</t>
    </rPh>
    <rPh sb="95" eb="96">
      <t>テン</t>
    </rPh>
    <phoneticPr fontId="7"/>
  </si>
  <si>
    <t>スペシャル時の効果</t>
    <rPh sb="5" eb="6">
      <t>ジ</t>
    </rPh>
    <rPh sb="7" eb="9">
      <t>コウカ</t>
    </rPh>
    <phoneticPr fontId="7"/>
  </si>
  <si>
    <t>斬</t>
    <rPh sb="0" eb="1">
      <t>ザン</t>
    </rPh>
    <phoneticPr fontId="7"/>
  </si>
  <si>
    <t>刺</t>
    <rPh sb="0" eb="1">
      <t>サ</t>
    </rPh>
    <phoneticPr fontId="7"/>
  </si>
  <si>
    <t>与えるダメージを+1D10点する。</t>
    <rPh sb="0" eb="1">
      <t>アタ</t>
    </rPh>
    <rPh sb="13" eb="14">
      <t>テン</t>
    </rPh>
    <phoneticPr fontId="7"/>
  </si>
  <si>
    <t>殴</t>
    <rPh sb="0" eb="1">
      <t>ナグ</t>
    </rPh>
    <phoneticPr fontId="7"/>
  </si>
  <si>
    <t>無</t>
    <rPh sb="0" eb="1">
      <t>ム</t>
    </rPh>
    <phoneticPr fontId="7"/>
  </si>
  <si>
    <t>ダメージ+3。</t>
    <phoneticPr fontId="7"/>
  </si>
  <si>
    <t>癒</t>
    <rPh sb="0" eb="1">
      <t>イヤ</t>
    </rPh>
    <phoneticPr fontId="7"/>
  </si>
  <si>
    <t>怨痕の解放</t>
    <rPh sb="0" eb="2">
      <t>エンコン</t>
    </rPh>
    <rPh sb="3" eb="5">
      <t>カイホウ</t>
    </rPh>
    <phoneticPr fontId="7"/>
  </si>
  <si>
    <t>使用していないエングラムの数だけ2D10点、使用したエングラムの数だけ1D10点回復できる。</t>
    <rPh sb="0" eb="2">
      <t>シヨウ</t>
    </rPh>
    <rPh sb="13" eb="14">
      <t>カズ</t>
    </rPh>
    <rPh sb="20" eb="21">
      <t>テン</t>
    </rPh>
    <rPh sb="22" eb="24">
      <t>シヨウ</t>
    </rPh>
    <rPh sb="32" eb="33">
      <t>カズ</t>
    </rPh>
    <rPh sb="39" eb="40">
      <t>テン</t>
    </rPh>
    <rPh sb="40" eb="42">
      <t>カイフク</t>
    </rPh>
    <phoneticPr fontId="7"/>
  </si>
  <si>
    <t>この回復後、SPがマイナスなら怨痕者になる。</t>
    <rPh sb="2" eb="4">
      <t>カイフク</t>
    </rPh>
    <rPh sb="4" eb="5">
      <t>ゴ</t>
    </rPh>
    <rPh sb="15" eb="17">
      <t>エンコン</t>
    </rPh>
    <rPh sb="17" eb="18">
      <t>シャ</t>
    </rPh>
    <phoneticPr fontId="7"/>
  </si>
  <si>
    <t>名称</t>
    <rPh sb="0" eb="2">
      <t>メイショウ</t>
    </rPh>
    <phoneticPr fontId="7"/>
  </si>
  <si>
    <t>材質</t>
    <rPh sb="0" eb="2">
      <t>ザイシツ</t>
    </rPh>
    <phoneticPr fontId="7"/>
  </si>
  <si>
    <t>重量</t>
    <rPh sb="0" eb="2">
      <t>ジュウリョウ</t>
    </rPh>
    <phoneticPr fontId="7"/>
  </si>
  <si>
    <t>値段</t>
    <rPh sb="0" eb="2">
      <t>ネダン</t>
    </rPh>
    <phoneticPr fontId="7"/>
  </si>
  <si>
    <t>効果</t>
    <rPh sb="0" eb="2">
      <t>コウカ</t>
    </rPh>
    <phoneticPr fontId="7"/>
  </si>
  <si>
    <t>朱麻の旅衣</t>
    <rPh sb="0" eb="1">
      <t>シュ</t>
    </rPh>
    <rPh sb="1" eb="2">
      <t>アサ</t>
    </rPh>
    <rPh sb="3" eb="4">
      <t>タビ</t>
    </rPh>
    <rPh sb="4" eb="5">
      <t>コロモ</t>
    </rPh>
    <phoneticPr fontId="7"/>
  </si>
  <si>
    <t>布</t>
    <rPh sb="0" eb="1">
      <t>ヌノ</t>
    </rPh>
    <phoneticPr fontId="7"/>
  </si>
  <si>
    <t>カーディガン</t>
    <phoneticPr fontId="7"/>
  </si>
  <si>
    <t>レザーメイル</t>
    <phoneticPr fontId="7"/>
  </si>
  <si>
    <t>革</t>
    <rPh sb="0" eb="1">
      <t>カワ</t>
    </rPh>
    <phoneticPr fontId="7"/>
  </si>
  <si>
    <t>チェーンメイル</t>
    <phoneticPr fontId="7"/>
  </si>
  <si>
    <t>金属</t>
    <rPh sb="0" eb="2">
      <t>キンゾク</t>
    </rPh>
    <phoneticPr fontId="7"/>
  </si>
  <si>
    <t>プレートアーマー</t>
    <phoneticPr fontId="7"/>
  </si>
  <si>
    <t>フルプレート</t>
    <phoneticPr fontId="7"/>
  </si>
  <si>
    <t>稽古着</t>
    <rPh sb="0" eb="2">
      <t>ケイコ</t>
    </rPh>
    <rPh sb="2" eb="3">
      <t>ギ</t>
    </rPh>
    <phoneticPr fontId="7"/>
  </si>
  <si>
    <t>メジャー</t>
    <phoneticPr fontId="7"/>
  </si>
  <si>
    <t>角鱗外皮</t>
    <rPh sb="0" eb="1">
      <t>カク</t>
    </rPh>
    <rPh sb="1" eb="2">
      <t>リン</t>
    </rPh>
    <rPh sb="2" eb="4">
      <t>ガイヒ</t>
    </rPh>
    <phoneticPr fontId="7"/>
  </si>
  <si>
    <t>鱗</t>
    <rPh sb="0" eb="1">
      <t>ウロコ</t>
    </rPh>
    <phoneticPr fontId="7"/>
  </si>
  <si>
    <t>不可</t>
    <rPh sb="0" eb="2">
      <t>フカ</t>
    </rPh>
    <phoneticPr fontId="7"/>
  </si>
  <si>
    <t>硬化外皮</t>
    <rPh sb="0" eb="2">
      <t>コウカ</t>
    </rPh>
    <rPh sb="2" eb="4">
      <t>ガイヒ</t>
    </rPh>
    <phoneticPr fontId="7"/>
  </si>
  <si>
    <t>瘴気装甲</t>
    <rPh sb="0" eb="2">
      <t>ショウキ</t>
    </rPh>
    <rPh sb="2" eb="4">
      <t>ソウコウ</t>
    </rPh>
    <phoneticPr fontId="7"/>
  </si>
  <si>
    <t>常時</t>
    <rPh sb="0" eb="2">
      <t>ジョウジ</t>
    </rPh>
    <phoneticPr fontId="7"/>
  </si>
  <si>
    <t>ミスティックアーマー</t>
    <phoneticPr fontId="7"/>
  </si>
  <si>
    <t>獣王の胸当て</t>
    <rPh sb="0" eb="2">
      <t>ジュウオウ</t>
    </rPh>
    <rPh sb="3" eb="5">
      <t>ムネア</t>
    </rPh>
    <phoneticPr fontId="7"/>
  </si>
  <si>
    <t>探究者の白衣</t>
    <rPh sb="0" eb="2">
      <t>タンキュウ</t>
    </rPh>
    <rPh sb="2" eb="3">
      <t>シャ</t>
    </rPh>
    <rPh sb="4" eb="6">
      <t>ハクイ</t>
    </rPh>
    <phoneticPr fontId="7"/>
  </si>
  <si>
    <t>シノビゴロモ</t>
    <phoneticPr fontId="7"/>
  </si>
  <si>
    <t>スケイルプレート</t>
    <phoneticPr fontId="7"/>
  </si>
  <si>
    <t>バンダナ</t>
    <phoneticPr fontId="7"/>
  </si>
  <si>
    <t>サークレット</t>
    <phoneticPr fontId="7"/>
  </si>
  <si>
    <t>聖者の冠</t>
    <rPh sb="0" eb="2">
      <t>セイジャ</t>
    </rPh>
    <rPh sb="3" eb="4">
      <t>カンムリ</t>
    </rPh>
    <phoneticPr fontId="7"/>
  </si>
  <si>
    <t>スケイルヘルム</t>
    <phoneticPr fontId="7"/>
  </si>
  <si>
    <t>クロスヘルム</t>
    <phoneticPr fontId="7"/>
  </si>
  <si>
    <t>月桂樹の冠</t>
    <rPh sb="0" eb="3">
      <t>ゲッケイジュ</t>
    </rPh>
    <rPh sb="4" eb="5">
      <t>カンムリ</t>
    </rPh>
    <phoneticPr fontId="7"/>
  </si>
  <si>
    <t>木</t>
    <rPh sb="0" eb="1">
      <t>キ</t>
    </rPh>
    <phoneticPr fontId="7"/>
  </si>
  <si>
    <t>幸運の羽帽子</t>
    <rPh sb="0" eb="2">
      <t>コウウン</t>
    </rPh>
    <rPh sb="3" eb="4">
      <t>ハネ</t>
    </rPh>
    <rPh sb="4" eb="6">
      <t>ボウシ</t>
    </rPh>
    <phoneticPr fontId="7"/>
  </si>
  <si>
    <t>グラブ</t>
    <phoneticPr fontId="7"/>
  </si>
  <si>
    <t>ガントレット</t>
    <phoneticPr fontId="7"/>
  </si>
  <si>
    <t>修験者の腕輪</t>
    <rPh sb="0" eb="3">
      <t>シュゲンジャ</t>
    </rPh>
    <rPh sb="4" eb="6">
      <t>ウデワ</t>
    </rPh>
    <phoneticPr fontId="7"/>
  </si>
  <si>
    <t>革の旅靴</t>
    <rPh sb="0" eb="1">
      <t>カワ</t>
    </rPh>
    <rPh sb="2" eb="3">
      <t>タビ</t>
    </rPh>
    <rPh sb="3" eb="4">
      <t>クツ</t>
    </rPh>
    <phoneticPr fontId="7"/>
  </si>
  <si>
    <t>メタルレガース</t>
    <phoneticPr fontId="7"/>
  </si>
  <si>
    <t>鋼鉄の足輪</t>
    <rPh sb="0" eb="2">
      <t>コウテツ</t>
    </rPh>
    <rPh sb="3" eb="5">
      <t>アシワ</t>
    </rPh>
    <phoneticPr fontId="7"/>
  </si>
  <si>
    <t>ガラスの靴</t>
    <rPh sb="4" eb="5">
      <t>クツ</t>
    </rPh>
    <phoneticPr fontId="7"/>
  </si>
  <si>
    <t>水晶</t>
    <rPh sb="0" eb="2">
      <t>スイショウ</t>
    </rPh>
    <phoneticPr fontId="7"/>
  </si>
  <si>
    <t>-</t>
    <phoneticPr fontId="7"/>
  </si>
  <si>
    <t>静謐なる指輪</t>
    <rPh sb="0" eb="2">
      <t>セイヒツ</t>
    </rPh>
    <rPh sb="4" eb="6">
      <t>ユビワ</t>
    </rPh>
    <phoneticPr fontId="7"/>
  </si>
  <si>
    <t>拒絶の指輪</t>
    <rPh sb="0" eb="2">
      <t>キョゼツ</t>
    </rPh>
    <rPh sb="3" eb="5">
      <t>ユビワ</t>
    </rPh>
    <phoneticPr fontId="7"/>
  </si>
  <si>
    <t>-</t>
    <phoneticPr fontId="7"/>
  </si>
  <si>
    <t>マナのペンダント</t>
    <phoneticPr fontId="7"/>
  </si>
  <si>
    <t>力蝕のウロコ</t>
    <rPh sb="0" eb="1">
      <t>リキ</t>
    </rPh>
    <rPh sb="1" eb="2">
      <t>ショク</t>
    </rPh>
    <phoneticPr fontId="7"/>
  </si>
  <si>
    <t>腐石のタマゴ</t>
    <rPh sb="0" eb="1">
      <t>フ</t>
    </rPh>
    <rPh sb="1" eb="2">
      <t>セキ</t>
    </rPh>
    <phoneticPr fontId="7"/>
  </si>
  <si>
    <t>盗賊の指輪</t>
    <rPh sb="0" eb="2">
      <t>トウゾク</t>
    </rPh>
    <rPh sb="3" eb="5">
      <t>ユビワ</t>
    </rPh>
    <phoneticPr fontId="7"/>
  </si>
  <si>
    <t>戒めの首輪</t>
    <rPh sb="0" eb="1">
      <t>イマシ</t>
    </rPh>
    <rPh sb="3" eb="5">
      <t>クビワ</t>
    </rPh>
    <phoneticPr fontId="7"/>
  </si>
  <si>
    <t>思い出の欠片</t>
    <rPh sb="0" eb="1">
      <t>オモ</t>
    </rPh>
    <rPh sb="2" eb="3">
      <t>デ</t>
    </rPh>
    <rPh sb="4" eb="6">
      <t>カケラ</t>
    </rPh>
    <phoneticPr fontId="7"/>
  </si>
  <si>
    <t>瘴気の衣</t>
    <rPh sb="0" eb="2">
      <t>ショウキ</t>
    </rPh>
    <rPh sb="3" eb="4">
      <t>コロモ</t>
    </rPh>
    <phoneticPr fontId="7"/>
  </si>
  <si>
    <t>三日月草</t>
    <rPh sb="0" eb="3">
      <t>ミカヅキ</t>
    </rPh>
    <rPh sb="3" eb="4">
      <t>ソウ</t>
    </rPh>
    <phoneticPr fontId="7"/>
  </si>
  <si>
    <t>次の〔手当〕判定の回復量に+1D10点する。</t>
    <rPh sb="0" eb="1">
      <t>ツギ</t>
    </rPh>
    <rPh sb="3" eb="5">
      <t>テアテ</t>
    </rPh>
    <rPh sb="6" eb="8">
      <t>ハンテイ</t>
    </rPh>
    <rPh sb="9" eb="11">
      <t>カイフク</t>
    </rPh>
    <rPh sb="11" eb="12">
      <t>リョウ</t>
    </rPh>
    <rPh sb="18" eb="19">
      <t>テン</t>
    </rPh>
    <phoneticPr fontId="7"/>
  </si>
  <si>
    <t>半月草</t>
    <rPh sb="0" eb="2">
      <t>ハンゲツ</t>
    </rPh>
    <rPh sb="2" eb="3">
      <t>クサ</t>
    </rPh>
    <phoneticPr fontId="7"/>
  </si>
  <si>
    <t>オート</t>
    <phoneticPr fontId="7"/>
  </si>
  <si>
    <t>次の癒属性攻撃のダメージロールに+1D10点する。</t>
    <rPh sb="0" eb="1">
      <t>ツギ</t>
    </rPh>
    <rPh sb="2" eb="3">
      <t>ユ</t>
    </rPh>
    <rPh sb="3" eb="5">
      <t>ゾクセイ</t>
    </rPh>
    <rPh sb="5" eb="7">
      <t>コウゲキ</t>
    </rPh>
    <rPh sb="21" eb="22">
      <t>テン</t>
    </rPh>
    <phoneticPr fontId="7"/>
  </si>
  <si>
    <t>満月草</t>
    <rPh sb="0" eb="2">
      <t>マンゲツ</t>
    </rPh>
    <rPh sb="2" eb="3">
      <t>ソウ</t>
    </rPh>
    <phoneticPr fontId="7"/>
  </si>
  <si>
    <t>メジャー</t>
    <phoneticPr fontId="7"/>
  </si>
  <si>
    <t>対象の「気絶」、「昏倒」を1つ回復する。HPは1まで回復する。</t>
    <rPh sb="0" eb="2">
      <t>タイショウ</t>
    </rPh>
    <rPh sb="4" eb="6">
      <t>キゼツ</t>
    </rPh>
    <rPh sb="9" eb="11">
      <t>コントウ</t>
    </rPh>
    <rPh sb="15" eb="17">
      <t>カイフク</t>
    </rPh>
    <rPh sb="26" eb="28">
      <t>カイフク</t>
    </rPh>
    <phoneticPr fontId="7"/>
  </si>
  <si>
    <t>新月草</t>
    <rPh sb="0" eb="2">
      <t>シンゲツ</t>
    </rPh>
    <rPh sb="2" eb="3">
      <t>ソウ</t>
    </rPh>
    <phoneticPr fontId="7"/>
  </si>
  <si>
    <t>対象の「汚染」、「浄化」を1つ解除する。</t>
    <rPh sb="0" eb="2">
      <t>タイショウ</t>
    </rPh>
    <rPh sb="4" eb="6">
      <t>オセン</t>
    </rPh>
    <rPh sb="9" eb="11">
      <t>ジョウカ</t>
    </rPh>
    <rPh sb="15" eb="17">
      <t>カイジョ</t>
    </rPh>
    <phoneticPr fontId="7"/>
  </si>
  <si>
    <t>解毒血清</t>
    <rPh sb="0" eb="2">
      <t>ゲドク</t>
    </rPh>
    <rPh sb="2" eb="4">
      <t>ケッセイ</t>
    </rPh>
    <phoneticPr fontId="7"/>
  </si>
  <si>
    <t>対象の「邪毒」を1つ解除する。</t>
    <rPh sb="0" eb="2">
      <t>タイショウ</t>
    </rPh>
    <rPh sb="4" eb="5">
      <t>ジャ</t>
    </rPh>
    <rPh sb="5" eb="6">
      <t>ドク</t>
    </rPh>
    <rPh sb="10" eb="12">
      <t>カイジョ</t>
    </rPh>
    <phoneticPr fontId="7"/>
  </si>
  <si>
    <t>生命珠</t>
    <rPh sb="0" eb="2">
      <t>セイメイ</t>
    </rPh>
    <rPh sb="2" eb="3">
      <t>シュ</t>
    </rPh>
    <phoneticPr fontId="7"/>
  </si>
  <si>
    <t>免罪符</t>
    <rPh sb="0" eb="3">
      <t>メンザイフ</t>
    </rPh>
    <phoneticPr fontId="7"/>
  </si>
  <si>
    <t>避傷のハネ</t>
    <rPh sb="0" eb="1">
      <t>ヒ</t>
    </rPh>
    <rPh sb="1" eb="2">
      <t>ショウ</t>
    </rPh>
    <phoneticPr fontId="7"/>
  </si>
  <si>
    <t>飛燕のハネ</t>
    <rPh sb="0" eb="2">
      <t>ヒエン</t>
    </rPh>
    <phoneticPr fontId="7"/>
  </si>
  <si>
    <t>カンタロの野菜</t>
    <rPh sb="5" eb="7">
      <t>ヤサイ</t>
    </rPh>
    <phoneticPr fontId="7"/>
  </si>
  <si>
    <t>閃光のハネ</t>
    <rPh sb="0" eb="2">
      <t>センコウ</t>
    </rPh>
    <phoneticPr fontId="7"/>
  </si>
  <si>
    <t>見えている範囲内を明るく照らす。これにより、暗闇によるペナルティを打ち消せる。効果時間はシーン中。</t>
    <rPh sb="0" eb="1">
      <t>ミ</t>
    </rPh>
    <rPh sb="5" eb="8">
      <t>ハンイナイ</t>
    </rPh>
    <rPh sb="9" eb="10">
      <t>アカ</t>
    </rPh>
    <rPh sb="12" eb="13">
      <t>テ</t>
    </rPh>
    <rPh sb="22" eb="24">
      <t>クラヤミ</t>
    </rPh>
    <rPh sb="33" eb="34">
      <t>ウ</t>
    </rPh>
    <rPh sb="35" eb="36">
      <t>ケ</t>
    </rPh>
    <rPh sb="39" eb="41">
      <t>コウカ</t>
    </rPh>
    <rPh sb="41" eb="43">
      <t>ジカン</t>
    </rPh>
    <rPh sb="47" eb="48">
      <t>チュウ</t>
    </rPh>
    <phoneticPr fontId="7"/>
  </si>
  <si>
    <t>消える手紙</t>
    <rPh sb="0" eb="1">
      <t>キ</t>
    </rPh>
    <rPh sb="3" eb="5">
      <t>テガミ</t>
    </rPh>
    <phoneticPr fontId="7"/>
  </si>
  <si>
    <t>舞台裏</t>
    <rPh sb="0" eb="3">
      <t>ブタイウラ</t>
    </rPh>
    <phoneticPr fontId="7"/>
  </si>
  <si>
    <t>救難信号</t>
    <rPh sb="0" eb="2">
      <t>キュウナン</t>
    </rPh>
    <rPh sb="2" eb="4">
      <t>シンゴウ</t>
    </rPh>
    <phoneticPr fontId="7"/>
  </si>
  <si>
    <t>全ての登場していないPC、エキストラでないNPCに登場判定を行う機会を与える。行うかはそのキャラクターが決定する。</t>
    <rPh sb="0" eb="1">
      <t>スベ</t>
    </rPh>
    <rPh sb="3" eb="5">
      <t>トウジョウ</t>
    </rPh>
    <rPh sb="25" eb="27">
      <t>トウジョウ</t>
    </rPh>
    <rPh sb="27" eb="29">
      <t>ハンテイ</t>
    </rPh>
    <rPh sb="30" eb="31">
      <t>オコナ</t>
    </rPh>
    <rPh sb="32" eb="34">
      <t>キカイ</t>
    </rPh>
    <rPh sb="35" eb="36">
      <t>アタ</t>
    </rPh>
    <rPh sb="39" eb="40">
      <t>オコナ</t>
    </rPh>
    <rPh sb="52" eb="54">
      <t>ケッテイ</t>
    </rPh>
    <phoneticPr fontId="7"/>
  </si>
  <si>
    <t>月齢草セット</t>
    <rPh sb="0" eb="2">
      <t>ゲツレイ</t>
    </rPh>
    <rPh sb="2" eb="3">
      <t>ソウ</t>
    </rPh>
    <phoneticPr fontId="7"/>
  </si>
  <si>
    <t>舞台裏でHPの回復量に+2D10する。消耗しない。</t>
    <rPh sb="0" eb="3">
      <t>ブタイウラ</t>
    </rPh>
    <rPh sb="7" eb="9">
      <t>カイフク</t>
    </rPh>
    <rPh sb="9" eb="10">
      <t>リョウ</t>
    </rPh>
    <rPh sb="19" eb="21">
      <t>ショウモウ</t>
    </rPh>
    <phoneticPr fontId="7"/>
  </si>
  <si>
    <t>小型工房</t>
    <rPh sb="0" eb="2">
      <t>コガタ</t>
    </rPh>
    <rPh sb="2" eb="4">
      <t>コウボウ</t>
    </rPh>
    <phoneticPr fontId="7"/>
  </si>
  <si>
    <t>情報屋</t>
    <rPh sb="0" eb="2">
      <t>ジョウホウ</t>
    </rPh>
    <rPh sb="2" eb="3">
      <t>ヤ</t>
    </rPh>
    <phoneticPr fontId="7"/>
  </si>
  <si>
    <t>疾風輪</t>
    <rPh sb="0" eb="2">
      <t>シップウ</t>
    </rPh>
    <rPh sb="2" eb="3">
      <t>リン</t>
    </rPh>
    <phoneticPr fontId="7"/>
  </si>
  <si>
    <t>鏡面外套</t>
    <rPh sb="0" eb="2">
      <t>キョウメン</t>
    </rPh>
    <rPh sb="2" eb="4">
      <t>ガイトウ</t>
    </rPh>
    <phoneticPr fontId="7"/>
  </si>
  <si>
    <t>ロール</t>
    <phoneticPr fontId="7"/>
  </si>
  <si>
    <t>〔回避〕判定を1度だけ振り直す。</t>
    <rPh sb="1" eb="3">
      <t>カイヒ</t>
    </rPh>
    <rPh sb="4" eb="6">
      <t>ハンテイ</t>
    </rPh>
    <rPh sb="8" eb="9">
      <t>ド</t>
    </rPh>
    <rPh sb="11" eb="12">
      <t>フ</t>
    </rPh>
    <rPh sb="13" eb="14">
      <t>ナオ</t>
    </rPh>
    <phoneticPr fontId="7"/>
  </si>
  <si>
    <t>滑空筒</t>
    <rPh sb="0" eb="3">
      <t>カックウツツ</t>
    </rPh>
    <phoneticPr fontId="7"/>
  </si>
  <si>
    <t>マイナー</t>
    <phoneticPr fontId="7"/>
  </si>
  <si>
    <t>石榴</t>
    <rPh sb="0" eb="2">
      <t>ザクロ</t>
    </rPh>
    <phoneticPr fontId="7"/>
  </si>
  <si>
    <t>メジャー</t>
    <phoneticPr fontId="7"/>
  </si>
  <si>
    <t>閃光珠</t>
    <rPh sb="0" eb="2">
      <t>センコウ</t>
    </rPh>
    <rPh sb="2" eb="3">
      <t>シュ</t>
    </rPh>
    <phoneticPr fontId="7"/>
  </si>
  <si>
    <t>炸裂装甲</t>
    <rPh sb="0" eb="2">
      <t>サクレツ</t>
    </rPh>
    <rPh sb="2" eb="4">
      <t>ソウコウ</t>
    </rPh>
    <phoneticPr fontId="7"/>
  </si>
  <si>
    <t>賢者の石</t>
    <rPh sb="0" eb="2">
      <t>ケンジャ</t>
    </rPh>
    <rPh sb="3" eb="4">
      <t>イシ</t>
    </rPh>
    <phoneticPr fontId="7"/>
  </si>
  <si>
    <t>天眼鏡</t>
    <rPh sb="0" eb="3">
      <t>テンガンキョウ</t>
    </rPh>
    <phoneticPr fontId="7"/>
  </si>
  <si>
    <t>〔観察〕または〔知識〕判定の達成率を-10%する。消耗しない。</t>
    <rPh sb="1" eb="3">
      <t>カンサツ</t>
    </rPh>
    <rPh sb="8" eb="10">
      <t>チシキ</t>
    </rPh>
    <rPh sb="11" eb="13">
      <t>ハンテイ</t>
    </rPh>
    <rPh sb="14" eb="17">
      <t>タッセイリツ</t>
    </rPh>
    <rPh sb="25" eb="27">
      <t>ショウモウ</t>
    </rPh>
    <phoneticPr fontId="7"/>
  </si>
  <si>
    <t>遠話筒</t>
    <rPh sb="0" eb="1">
      <t>エン</t>
    </rPh>
    <rPh sb="1" eb="2">
      <t>ワ</t>
    </rPh>
    <rPh sb="2" eb="3">
      <t>トウ</t>
    </rPh>
    <phoneticPr fontId="7"/>
  </si>
  <si>
    <t>シーン</t>
    <phoneticPr fontId="7"/>
  </si>
  <si>
    <t>そのシーンで起こったことを聞いたことにできる。消耗しない。</t>
    <rPh sb="6" eb="7">
      <t>オ</t>
    </rPh>
    <rPh sb="13" eb="14">
      <t>キ</t>
    </rPh>
    <rPh sb="23" eb="25">
      <t>ショウモウ</t>
    </rPh>
    <phoneticPr fontId="7"/>
  </si>
  <si>
    <t>双輪機</t>
    <rPh sb="0" eb="1">
      <t>ソウ</t>
    </rPh>
    <rPh sb="1" eb="2">
      <t>ワ</t>
    </rPh>
    <rPh sb="2" eb="3">
      <t>キ</t>
    </rPh>
    <phoneticPr fontId="7"/>
  </si>
  <si>
    <t>螺旋射杭</t>
    <rPh sb="0" eb="2">
      <t>ラセン</t>
    </rPh>
    <rPh sb="2" eb="3">
      <t>シャ</t>
    </rPh>
    <rPh sb="3" eb="4">
      <t>クイ</t>
    </rPh>
    <phoneticPr fontId="7"/>
  </si>
  <si>
    <t>携行式世界樹</t>
    <rPh sb="0" eb="2">
      <t>ケイコウ</t>
    </rPh>
    <rPh sb="2" eb="3">
      <t>シキ</t>
    </rPh>
    <rPh sb="3" eb="6">
      <t>セカイジュ</t>
    </rPh>
    <phoneticPr fontId="7"/>
  </si>
  <si>
    <t>Q</t>
    <phoneticPr fontId="7"/>
  </si>
  <si>
    <t>A</t>
    <phoneticPr fontId="7"/>
  </si>
  <si>
    <t>アーツを組み合わせた時、射程や対象はどうしますか。</t>
    <rPh sb="4" eb="5">
      <t>ク</t>
    </rPh>
    <rPh sb="6" eb="7">
      <t>ア</t>
    </rPh>
    <rPh sb="10" eb="11">
      <t>トキ</t>
    </rPh>
    <rPh sb="12" eb="14">
      <t>シャテイ</t>
    </rPh>
    <rPh sb="15" eb="17">
      <t>タイショウ</t>
    </rPh>
    <phoneticPr fontId="7"/>
  </si>
  <si>
    <t>距離は遠い方、範囲は広い方を優先します。</t>
    <rPh sb="0" eb="2">
      <t>キョリ</t>
    </rPh>
    <rPh sb="3" eb="4">
      <t>トオ</t>
    </rPh>
    <rPh sb="5" eb="6">
      <t>ホウ</t>
    </rPh>
    <rPh sb="7" eb="9">
      <t>ハンイ</t>
    </rPh>
    <rPh sb="10" eb="11">
      <t>ヒロ</t>
    </rPh>
    <rPh sb="12" eb="13">
      <t>ホウ</t>
    </rPh>
    <rPh sb="14" eb="16">
      <t>ユウセン</t>
    </rPh>
    <phoneticPr fontId="7"/>
  </si>
  <si>
    <t>アーツを組み合わせる数に上限はありますか。</t>
    <rPh sb="4" eb="5">
      <t>ク</t>
    </rPh>
    <rPh sb="6" eb="7">
      <t>ア</t>
    </rPh>
    <rPh sb="10" eb="11">
      <t>カズ</t>
    </rPh>
    <rPh sb="12" eb="14">
      <t>ジョウゲン</t>
    </rPh>
    <phoneticPr fontId="7"/>
  </si>
  <si>
    <t>アーツなどのR代償が払えない場合、トランスしてSPから支払うことはできますか？</t>
    <rPh sb="7" eb="9">
      <t>ダイショウ</t>
    </rPh>
    <rPh sb="10" eb="11">
      <t>ハラ</t>
    </rPh>
    <rPh sb="14" eb="16">
      <t>バアイ</t>
    </rPh>
    <rPh sb="27" eb="29">
      <t>シハラ</t>
    </rPh>
    <phoneticPr fontId="7"/>
  </si>
  <si>
    <t>できません。HPが0以下になるようにH代償、R代償を支払うことはできません。</t>
    <rPh sb="10" eb="12">
      <t>イカ</t>
    </rPh>
    <rPh sb="19" eb="21">
      <t>ダイショウ</t>
    </rPh>
    <rPh sb="23" eb="25">
      <t>ダイショウ</t>
    </rPh>
    <rPh sb="26" eb="28">
      <t>シハラ</t>
    </rPh>
    <phoneticPr fontId="7"/>
  </si>
  <si>
    <t>あるタイミングでのアーツやグロウなどの処理の優先順位はどう決めますか？</t>
    <rPh sb="19" eb="21">
      <t>ショリ</t>
    </rPh>
    <rPh sb="22" eb="24">
      <t>ユウセン</t>
    </rPh>
    <rPh sb="24" eb="26">
      <t>ジュンイ</t>
    </rPh>
    <rPh sb="29" eb="30">
      <t>キ</t>
    </rPh>
    <phoneticPr fontId="7"/>
  </si>
  <si>
    <t>基本的に、PCをNPCより優先します。PC間で敵対することは想定していないので、PC間での優先順位は相談の上決定してください。ただし、グロウはアーツより優先されます。</t>
    <rPh sb="0" eb="3">
      <t>キホンテキ</t>
    </rPh>
    <rPh sb="13" eb="15">
      <t>ユウセン</t>
    </rPh>
    <rPh sb="21" eb="22">
      <t>カン</t>
    </rPh>
    <rPh sb="23" eb="25">
      <t>テキタイ</t>
    </rPh>
    <rPh sb="30" eb="32">
      <t>ソウテイ</t>
    </rPh>
    <rPh sb="42" eb="43">
      <t>カン</t>
    </rPh>
    <rPh sb="45" eb="47">
      <t>ユウセン</t>
    </rPh>
    <rPh sb="47" eb="49">
      <t>ジュンイ</t>
    </rPh>
    <rPh sb="50" eb="52">
      <t>ソウダン</t>
    </rPh>
    <rPh sb="53" eb="54">
      <t>ウエ</t>
    </rPh>
    <rPh sb="54" eb="56">
      <t>ケッテイ</t>
    </rPh>
    <rPh sb="76" eb="78">
      <t>ユウセン</t>
    </rPh>
    <phoneticPr fontId="7"/>
  </si>
  <si>
    <t>あるタイミングでのアーツやグロウなどの使用回数に制限はありますか？</t>
    <rPh sb="19" eb="21">
      <t>シヨウ</t>
    </rPh>
    <rPh sb="21" eb="23">
      <t>カイスウ</t>
    </rPh>
    <rPh sb="24" eb="26">
      <t>セイゲン</t>
    </rPh>
    <phoneticPr fontId="7"/>
  </si>
  <si>
    <t>グロウにはありません。アーツの場合、そのアーツが組み合わせられて1度で使用されるなら、制限はありません。ただし、2度目以降アーツを使用することはできません。例えば、あるキャラクターがダイスの振り直し効果のあるアーツを使用した後、同一キャラクターが再び他の振り直し効果のあるアーツなどを使用することはできません。</t>
    <rPh sb="15" eb="17">
      <t>バアイ</t>
    </rPh>
    <rPh sb="24" eb="25">
      <t>ク</t>
    </rPh>
    <rPh sb="26" eb="27">
      <t>ア</t>
    </rPh>
    <rPh sb="33" eb="34">
      <t>ド</t>
    </rPh>
    <rPh sb="35" eb="37">
      <t>シヨウ</t>
    </rPh>
    <rPh sb="43" eb="45">
      <t>セイゲン</t>
    </rPh>
    <rPh sb="57" eb="59">
      <t>ドメ</t>
    </rPh>
    <rPh sb="59" eb="61">
      <t>イコウ</t>
    </rPh>
    <rPh sb="65" eb="67">
      <t>シヨウ</t>
    </rPh>
    <rPh sb="78" eb="79">
      <t>タト</t>
    </rPh>
    <rPh sb="95" eb="96">
      <t>フ</t>
    </rPh>
    <rPh sb="97" eb="98">
      <t>ナオ</t>
    </rPh>
    <rPh sb="99" eb="101">
      <t>コウカ</t>
    </rPh>
    <rPh sb="108" eb="110">
      <t>シヨウ</t>
    </rPh>
    <rPh sb="112" eb="113">
      <t>アト</t>
    </rPh>
    <rPh sb="114" eb="116">
      <t>ドウイツ</t>
    </rPh>
    <rPh sb="123" eb="124">
      <t>フタタ</t>
    </rPh>
    <rPh sb="125" eb="126">
      <t>ホカ</t>
    </rPh>
    <rPh sb="127" eb="128">
      <t>フ</t>
    </rPh>
    <rPh sb="129" eb="130">
      <t>ナオ</t>
    </rPh>
    <rPh sb="131" eb="133">
      <t>コウカ</t>
    </rPh>
    <rPh sb="142" eb="144">
      <t>シヨウ</t>
    </rPh>
    <phoneticPr fontId="7"/>
  </si>
  <si>
    <t>《集中》などのゾロ目でスペシャルになるアーツを用いました。ここで、判定率に足りないゾロ目（例えば、判定率87%で出目が88だった場合など）は、判定失敗になりますか？</t>
    <rPh sb="1" eb="3">
      <t>シュウチュウ</t>
    </rPh>
    <rPh sb="9" eb="10">
      <t>メ</t>
    </rPh>
    <rPh sb="23" eb="24">
      <t>モチ</t>
    </rPh>
    <rPh sb="33" eb="35">
      <t>ハンテイ</t>
    </rPh>
    <rPh sb="35" eb="36">
      <t>リツ</t>
    </rPh>
    <rPh sb="37" eb="38">
      <t>タ</t>
    </rPh>
    <rPh sb="43" eb="44">
      <t>メ</t>
    </rPh>
    <rPh sb="45" eb="46">
      <t>タト</t>
    </rPh>
    <rPh sb="49" eb="51">
      <t>ハンテイ</t>
    </rPh>
    <rPh sb="51" eb="52">
      <t>リツ</t>
    </rPh>
    <rPh sb="56" eb="58">
      <t>デメ</t>
    </rPh>
    <rPh sb="64" eb="66">
      <t>バアイ</t>
    </rPh>
    <rPh sb="71" eb="73">
      <t>ハンテイ</t>
    </rPh>
    <rPh sb="73" eb="75">
      <t>シッパイ</t>
    </rPh>
    <phoneticPr fontId="7"/>
  </si>
  <si>
    <t>セッション中に経験点を使用しました。タイミングはどうなりますか？</t>
    <rPh sb="5" eb="6">
      <t>チュウ</t>
    </rPh>
    <rPh sb="7" eb="9">
      <t>ケイケン</t>
    </rPh>
    <rPh sb="9" eb="10">
      <t>テン</t>
    </rPh>
    <rPh sb="11" eb="13">
      <t>シヨウ</t>
    </rPh>
    <phoneticPr fontId="7"/>
  </si>
  <si>
    <t>プレダメージアクションなどのタイミングで∴エクスカリバー∴などのタイミング：いつでものグロウで即座にメインフェイズを行えますか？</t>
    <rPh sb="47" eb="49">
      <t>ソクザ</t>
    </rPh>
    <rPh sb="58" eb="59">
      <t>オコナ</t>
    </rPh>
    <phoneticPr fontId="7"/>
  </si>
  <si>
    <t>メインフェイズからリアクション、ダメージ適応までの間には介入できません。ここに介入できるなら、マイナーアクションの終了後などに代償を支払えなくするためにダメージを与えることが可能になるからです。</t>
    <rPh sb="20" eb="22">
      <t>テキオウ</t>
    </rPh>
    <rPh sb="25" eb="26">
      <t>アイダ</t>
    </rPh>
    <rPh sb="28" eb="30">
      <t>カイニュウ</t>
    </rPh>
    <rPh sb="39" eb="41">
      <t>カイニュウ</t>
    </rPh>
    <rPh sb="57" eb="60">
      <t>シュウリョウゴ</t>
    </rPh>
    <rPh sb="63" eb="65">
      <t>ダイショウ</t>
    </rPh>
    <rPh sb="66" eb="68">
      <t>シハラ</t>
    </rPh>
    <rPh sb="81" eb="82">
      <t>アタ</t>
    </rPh>
    <rPh sb="87" eb="89">
      <t>カノウ</t>
    </rPh>
    <phoneticPr fontId="7"/>
  </si>
  <si>
    <t>∴エクスカリバー∴などの即座にメインフェイズを行うグロウの対象を∴ラピット・ウィット∴で拡大できますか？</t>
    <rPh sb="12" eb="14">
      <t>ソクザ</t>
    </rPh>
    <rPh sb="23" eb="24">
      <t>オコナ</t>
    </rPh>
    <rPh sb="29" eb="31">
      <t>タイショウ</t>
    </rPh>
    <rPh sb="44" eb="46">
      <t>カクダイ</t>
    </rPh>
    <phoneticPr fontId="7"/>
  </si>
  <si>
    <t>いいえ、行動回数が増えるように∴ラピット・ウィット∴を用いることはできません。</t>
    <rPh sb="4" eb="6">
      <t>コウドウ</t>
    </rPh>
    <rPh sb="6" eb="8">
      <t>カイスウ</t>
    </rPh>
    <rPh sb="9" eb="10">
      <t>フ</t>
    </rPh>
    <rPh sb="27" eb="28">
      <t>モチ</t>
    </rPh>
    <phoneticPr fontId="7"/>
  </si>
  <si>
    <t>同じ効果は重複しますか？</t>
    <rPh sb="0" eb="1">
      <t>オナ</t>
    </rPh>
    <rPh sb="2" eb="4">
      <t>コウカ</t>
    </rPh>
    <rPh sb="5" eb="7">
      <t>ジュウフク</t>
    </rPh>
    <phoneticPr fontId="7"/>
  </si>
  <si>
    <t>重複すると書かれていなければ重複しません。ただし、後から使われた方に上書きすることはできます。</t>
    <rPh sb="0" eb="2">
      <t>ジュウフク</t>
    </rPh>
    <rPh sb="5" eb="6">
      <t>カ</t>
    </rPh>
    <rPh sb="14" eb="16">
      <t>ジュウフク</t>
    </rPh>
    <rPh sb="25" eb="26">
      <t>アト</t>
    </rPh>
    <rPh sb="28" eb="29">
      <t>ツカ</t>
    </rPh>
    <rPh sb="32" eb="33">
      <t>ホウ</t>
    </rPh>
    <rPh sb="34" eb="36">
      <t>ウワガ</t>
    </rPh>
    <phoneticPr fontId="7"/>
  </si>
  <si>
    <t>メインフェイズを発生させるグロウは、具体的にどういう状態で使用できますか？</t>
    <rPh sb="8" eb="10">
      <t>ハッセイ</t>
    </rPh>
    <rPh sb="18" eb="21">
      <t>グタイテキ</t>
    </rPh>
    <rPh sb="26" eb="28">
      <t>ジョウタイ</t>
    </rPh>
    <rPh sb="29" eb="31">
      <t>シヨウ</t>
    </rPh>
    <phoneticPr fontId="6"/>
  </si>
  <si>
    <t>∴ドレッドノート∴</t>
    <phoneticPr fontId="6"/>
  </si>
  <si>
    <t>シーン(強制)</t>
    <rPh sb="4" eb="6">
      <t>キョウセイ</t>
    </rPh>
    <phoneticPr fontId="7"/>
  </si>
  <si>
    <t>自身のルフィアン1体を対象とする。対象のHPを即座に完全に回復させ、あらゆる状態異常、特殊状態、不利な効果を全て打ち消す。この効果で、∴花鳥∴の効果を打ち消すことができる。</t>
    <rPh sb="9" eb="10">
      <t>タイ</t>
    </rPh>
    <rPh sb="63" eb="65">
      <t>コウカ</t>
    </rPh>
    <rPh sb="68" eb="70">
      <t>カチョウ</t>
    </rPh>
    <rPh sb="72" eb="74">
      <t>コウカ</t>
    </rPh>
    <rPh sb="75" eb="76">
      <t>ウ</t>
    </rPh>
    <rPh sb="77" eb="78">
      <t>ケ</t>
    </rPh>
    <phoneticPr fontId="7"/>
  </si>
  <si>
    <t>いつでも</t>
    <phoneticPr fontId="7"/>
  </si>
  <si>
    <t>そのセッション中に目撃した自分以外のグロウを逆位置効果で使用する。代償は、[使用したグロウの代償]である。</t>
    <rPh sb="13" eb="15">
      <t>ジブン</t>
    </rPh>
    <rPh sb="15" eb="17">
      <t>イガイ</t>
    </rPh>
    <phoneticPr fontId="7"/>
  </si>
  <si>
    <t>魔法の使い方を学ばず、感情の昂ぶりのままに独自魔法を操る者。一般的な魔導師。</t>
    <rPh sb="0" eb="2">
      <t>マホウ</t>
    </rPh>
    <rPh sb="3" eb="4">
      <t>ツカ</t>
    </rPh>
    <rPh sb="5" eb="6">
      <t>カタ</t>
    </rPh>
    <rPh sb="7" eb="8">
      <t>マナ</t>
    </rPh>
    <rPh sb="11" eb="13">
      <t>カンジョウ</t>
    </rPh>
    <rPh sb="14" eb="15">
      <t>タカ</t>
    </rPh>
    <rPh sb="21" eb="23">
      <t>ドクジ</t>
    </rPh>
    <rPh sb="23" eb="25">
      <t>マホウ</t>
    </rPh>
    <rPh sb="26" eb="27">
      <t>アヤツ</t>
    </rPh>
    <rPh sb="28" eb="29">
      <t>モノ</t>
    </rPh>
    <rPh sb="30" eb="33">
      <t>イッパンテキ</t>
    </rPh>
    <rPh sb="34" eb="37">
      <t>マドウシ</t>
    </rPh>
    <phoneticPr fontId="6"/>
  </si>
  <si>
    <t>秘儀魔法を学び、結界魔法を体得した者。村の守護結界の更新の際には石化し、命を捧げる。</t>
    <rPh sb="0" eb="2">
      <t>ヒギ</t>
    </rPh>
    <rPh sb="2" eb="4">
      <t>マホウ</t>
    </rPh>
    <rPh sb="5" eb="6">
      <t>マナ</t>
    </rPh>
    <rPh sb="8" eb="10">
      <t>ケッカイ</t>
    </rPh>
    <rPh sb="10" eb="12">
      <t>マホウ</t>
    </rPh>
    <rPh sb="13" eb="15">
      <t>タイトク</t>
    </rPh>
    <rPh sb="17" eb="18">
      <t>モノ</t>
    </rPh>
    <rPh sb="19" eb="20">
      <t>ムラ</t>
    </rPh>
    <rPh sb="21" eb="23">
      <t>シュゴ</t>
    </rPh>
    <rPh sb="23" eb="25">
      <t>ケッカイ</t>
    </rPh>
    <rPh sb="26" eb="28">
      <t>コウシン</t>
    </rPh>
    <rPh sb="29" eb="30">
      <t>サイ</t>
    </rPh>
    <rPh sb="32" eb="34">
      <t>セキカ</t>
    </rPh>
    <rPh sb="36" eb="37">
      <t>イノチ</t>
    </rPh>
    <rPh sb="38" eb="39">
      <t>ササ</t>
    </rPh>
    <phoneticPr fontId="6"/>
  </si>
  <si>
    <t>魂の分身を持つ者。共に転生する、魂の伴侶。</t>
    <rPh sb="0" eb="1">
      <t>タマシイ</t>
    </rPh>
    <rPh sb="2" eb="4">
      <t>ブンシン</t>
    </rPh>
    <rPh sb="5" eb="6">
      <t>モ</t>
    </rPh>
    <rPh sb="7" eb="8">
      <t>モノ</t>
    </rPh>
    <rPh sb="9" eb="10">
      <t>トモ</t>
    </rPh>
    <rPh sb="11" eb="13">
      <t>テンセイ</t>
    </rPh>
    <rPh sb="16" eb="17">
      <t>タマシイ</t>
    </rPh>
    <rPh sb="18" eb="20">
      <t>ハンリョ</t>
    </rPh>
    <phoneticPr fontId="6"/>
  </si>
  <si>
    <t>騎士、何かを護る者。あるいは、守護すると心に誓った者。高貴な者。</t>
    <rPh sb="0" eb="2">
      <t>キシ</t>
    </rPh>
    <rPh sb="3" eb="4">
      <t>ナニ</t>
    </rPh>
    <rPh sb="6" eb="7">
      <t>マモ</t>
    </rPh>
    <rPh sb="8" eb="9">
      <t>モノ</t>
    </rPh>
    <rPh sb="15" eb="17">
      <t>シュゴ</t>
    </rPh>
    <rPh sb="20" eb="21">
      <t>ココロ</t>
    </rPh>
    <rPh sb="22" eb="23">
      <t>チカ</t>
    </rPh>
    <rPh sb="25" eb="26">
      <t>モノ</t>
    </rPh>
    <rPh sb="27" eb="29">
      <t>コウキ</t>
    </rPh>
    <rPh sb="30" eb="31">
      <t>モノ</t>
    </rPh>
    <phoneticPr fontId="6"/>
  </si>
  <si>
    <t>剣士。剣を持つ者、死をもたらす者。</t>
    <rPh sb="0" eb="2">
      <t>ケンシ</t>
    </rPh>
    <rPh sb="3" eb="4">
      <t>ツルギ</t>
    </rPh>
    <rPh sb="5" eb="6">
      <t>モ</t>
    </rPh>
    <rPh sb="7" eb="8">
      <t>モノ</t>
    </rPh>
    <rPh sb="9" eb="10">
      <t>シ</t>
    </rPh>
    <rPh sb="15" eb="16">
      <t>モノ</t>
    </rPh>
    <phoneticPr fontId="6"/>
  </si>
  <si>
    <t>学者。錬金術に長けた者。多くを生み出す者。</t>
    <rPh sb="0" eb="2">
      <t>ガクシャ</t>
    </rPh>
    <rPh sb="3" eb="6">
      <t>レンキンジュツ</t>
    </rPh>
    <rPh sb="7" eb="8">
      <t>タ</t>
    </rPh>
    <rPh sb="10" eb="11">
      <t>モノ</t>
    </rPh>
    <rPh sb="12" eb="13">
      <t>オオ</t>
    </rPh>
    <rPh sb="15" eb="16">
      <t>ウ</t>
    </rPh>
    <rPh sb="17" eb="18">
      <t>ダ</t>
    </rPh>
    <rPh sb="19" eb="20">
      <t>モノ</t>
    </rPh>
    <phoneticPr fontId="6"/>
  </si>
  <si>
    <t>修験者。道を求める者。格闘家。拳を用いて戦う者。</t>
    <rPh sb="0" eb="2">
      <t>シュゲン</t>
    </rPh>
    <rPh sb="2" eb="3">
      <t>シャ</t>
    </rPh>
    <rPh sb="4" eb="5">
      <t>ミチ</t>
    </rPh>
    <rPh sb="6" eb="7">
      <t>モト</t>
    </rPh>
    <rPh sb="9" eb="10">
      <t>モノ</t>
    </rPh>
    <rPh sb="11" eb="14">
      <t>カクトウカ</t>
    </rPh>
    <rPh sb="15" eb="16">
      <t>コブシ</t>
    </rPh>
    <rPh sb="17" eb="18">
      <t>モチ</t>
    </rPh>
    <rPh sb="20" eb="21">
      <t>タタカ</t>
    </rPh>
    <rPh sb="22" eb="23">
      <t>モノ</t>
    </rPh>
    <phoneticPr fontId="6"/>
  </si>
  <si>
    <t>幼仔。純真な存在。穢れを知らぬ。軽率な者。</t>
    <rPh sb="0" eb="1">
      <t>ヨウ</t>
    </rPh>
    <rPh sb="1" eb="2">
      <t>コ</t>
    </rPh>
    <rPh sb="3" eb="5">
      <t>ジュンシン</t>
    </rPh>
    <rPh sb="6" eb="8">
      <t>ソンザイ</t>
    </rPh>
    <rPh sb="9" eb="10">
      <t>ケガ</t>
    </rPh>
    <rPh sb="12" eb="13">
      <t>シ</t>
    </rPh>
    <rPh sb="16" eb="18">
      <t>ケイソツ</t>
    </rPh>
    <rPh sb="19" eb="20">
      <t>モノ</t>
    </rPh>
    <phoneticPr fontId="6"/>
  </si>
  <si>
    <t>魔物。瘴気に依って生きる者。邪悪な者。闇の住人。</t>
    <rPh sb="0" eb="2">
      <t>マモノ</t>
    </rPh>
    <rPh sb="3" eb="5">
      <t>ショウキ</t>
    </rPh>
    <rPh sb="6" eb="7">
      <t>ヨ</t>
    </rPh>
    <rPh sb="9" eb="10">
      <t>イ</t>
    </rPh>
    <rPh sb="12" eb="13">
      <t>モノ</t>
    </rPh>
    <rPh sb="14" eb="16">
      <t>ジャアク</t>
    </rPh>
    <rPh sb="17" eb="18">
      <t>モノ</t>
    </rPh>
    <rPh sb="19" eb="20">
      <t>ヤミ</t>
    </rPh>
    <rPh sb="21" eb="23">
      <t>ジュウニン</t>
    </rPh>
    <phoneticPr fontId="6"/>
  </si>
  <si>
    <t>暗殺者。闇に隠れる者。卑怯者。夜の守護者。影から支える者。</t>
    <rPh sb="0" eb="3">
      <t>アンサツシャ</t>
    </rPh>
    <rPh sb="4" eb="5">
      <t>ヤミ</t>
    </rPh>
    <rPh sb="6" eb="7">
      <t>カク</t>
    </rPh>
    <rPh sb="9" eb="10">
      <t>モノ</t>
    </rPh>
    <rPh sb="11" eb="14">
      <t>ヒキョウモノ</t>
    </rPh>
    <rPh sb="15" eb="16">
      <t>ヨル</t>
    </rPh>
    <rPh sb="17" eb="20">
      <t>シュゴシャ</t>
    </rPh>
    <rPh sb="21" eb="22">
      <t>カゲ</t>
    </rPh>
    <rPh sb="24" eb="25">
      <t>ササ</t>
    </rPh>
    <rPh sb="27" eb="28">
      <t>モノ</t>
    </rPh>
    <phoneticPr fontId="6"/>
  </si>
  <si>
    <t>射手。弓、または銃を用いる者。裁きを下す者。</t>
    <rPh sb="0" eb="2">
      <t>シャシュ</t>
    </rPh>
    <rPh sb="3" eb="4">
      <t>ユミ</t>
    </rPh>
    <rPh sb="8" eb="9">
      <t>ジュウ</t>
    </rPh>
    <rPh sb="10" eb="11">
      <t>モチ</t>
    </rPh>
    <rPh sb="13" eb="14">
      <t>モノ</t>
    </rPh>
    <rPh sb="15" eb="16">
      <t>サバ</t>
    </rPh>
    <rPh sb="18" eb="19">
      <t>クダ</t>
    </rPh>
    <rPh sb="20" eb="21">
      <t>モノ</t>
    </rPh>
    <phoneticPr fontId="6"/>
  </si>
  <si>
    <t>遺牙を継承することで遺痕を得た者。何かを継承する者。</t>
    <rPh sb="0" eb="1">
      <t>イ</t>
    </rPh>
    <rPh sb="1" eb="2">
      <t>ガ</t>
    </rPh>
    <rPh sb="3" eb="5">
      <t>ケイショウ</t>
    </rPh>
    <rPh sb="10" eb="12">
      <t>イコン</t>
    </rPh>
    <rPh sb="13" eb="14">
      <t>エ</t>
    </rPh>
    <rPh sb="15" eb="16">
      <t>モノ</t>
    </rPh>
    <rPh sb="17" eb="18">
      <t>ナニ</t>
    </rPh>
    <rPh sb="20" eb="22">
      <t>ケイショウ</t>
    </rPh>
    <rPh sb="24" eb="25">
      <t>モノ</t>
    </rPh>
    <phoneticPr fontId="6"/>
  </si>
  <si>
    <t>故郷を持たず、旅の中に暮らす者。霧の行商・フォーダーの一員。</t>
    <rPh sb="0" eb="2">
      <t>コキョウ</t>
    </rPh>
    <rPh sb="3" eb="4">
      <t>モ</t>
    </rPh>
    <rPh sb="7" eb="8">
      <t>タビ</t>
    </rPh>
    <rPh sb="9" eb="10">
      <t>ナカ</t>
    </rPh>
    <rPh sb="11" eb="12">
      <t>ク</t>
    </rPh>
    <rPh sb="14" eb="15">
      <t>モノ</t>
    </rPh>
    <rPh sb="16" eb="17">
      <t>キリ</t>
    </rPh>
    <rPh sb="18" eb="20">
      <t>ギョウショウ</t>
    </rPh>
    <rPh sb="27" eb="29">
      <t>イチイン</t>
    </rPh>
    <phoneticPr fontId="6"/>
  </si>
  <si>
    <t>一部ないし全身が人工物。義手義足、機械的な魔導人形、見た目がヒトと同じ培養人形。</t>
    <rPh sb="0" eb="2">
      <t>イチブ</t>
    </rPh>
    <rPh sb="5" eb="7">
      <t>ゼンシン</t>
    </rPh>
    <rPh sb="8" eb="10">
      <t>ジンコウ</t>
    </rPh>
    <rPh sb="10" eb="11">
      <t>ブツ</t>
    </rPh>
    <rPh sb="12" eb="14">
      <t>ギシュ</t>
    </rPh>
    <rPh sb="14" eb="16">
      <t>ギソク</t>
    </rPh>
    <rPh sb="17" eb="19">
      <t>キカイ</t>
    </rPh>
    <rPh sb="19" eb="20">
      <t>テキ</t>
    </rPh>
    <rPh sb="21" eb="23">
      <t>マドウ</t>
    </rPh>
    <rPh sb="23" eb="25">
      <t>ニンギョウ</t>
    </rPh>
    <rPh sb="26" eb="27">
      <t>ミ</t>
    </rPh>
    <rPh sb="28" eb="29">
      <t>メ</t>
    </rPh>
    <rPh sb="33" eb="34">
      <t>オナ</t>
    </rPh>
    <rPh sb="35" eb="37">
      <t>バイヨウ</t>
    </rPh>
    <rPh sb="37" eb="39">
      <t>ニンギョウ</t>
    </rPh>
    <phoneticPr fontId="6"/>
  </si>
  <si>
    <t>アウグストス</t>
    <phoneticPr fontId="6"/>
  </si>
  <si>
    <t>アウグストス</t>
    <phoneticPr fontId="6"/>
  </si>
  <si>
    <t>だが、切り捨てるうち魔物も邪悪な者ばかりでないと知る。</t>
    <rPh sb="3" eb="4">
      <t>キ</t>
    </rPh>
    <rPh sb="5" eb="6">
      <t>ス</t>
    </rPh>
    <rPh sb="10" eb="12">
      <t>マモノ</t>
    </rPh>
    <rPh sb="13" eb="15">
      <t>ジャアク</t>
    </rPh>
    <rPh sb="16" eb="17">
      <t>モノ</t>
    </rPh>
    <rPh sb="24" eb="25">
      <t>シ</t>
    </rPh>
    <phoneticPr fontId="6"/>
  </si>
  <si>
    <t>……キミが、同じハウチ族の一人に愛を覚えるまでは。</t>
    <rPh sb="6" eb="7">
      <t>オナ</t>
    </rPh>
    <rPh sb="11" eb="12">
      <t>ゾク</t>
    </rPh>
    <rPh sb="13" eb="15">
      <t>ヒトリ</t>
    </rPh>
    <rPh sb="16" eb="17">
      <t>アイ</t>
    </rPh>
    <rPh sb="18" eb="19">
      <t>オボ</t>
    </rPh>
    <phoneticPr fontId="6"/>
  </si>
  <si>
    <t>ワルムの爪</t>
    <rPh sb="4" eb="5">
      <t>ツメ</t>
    </rPh>
    <phoneticPr fontId="6"/>
  </si>
  <si>
    <t>ワルム族が好むとてつもなく辛い香辛料。その形が赤い鉤爪のようであることからこの名が付いた。</t>
    <rPh sb="3" eb="4">
      <t>ゾク</t>
    </rPh>
    <rPh sb="5" eb="6">
      <t>コノ</t>
    </rPh>
    <rPh sb="13" eb="14">
      <t>カラ</t>
    </rPh>
    <rPh sb="15" eb="18">
      <t>コウシンリョウ</t>
    </rPh>
    <rPh sb="21" eb="22">
      <t>カタチ</t>
    </rPh>
    <rPh sb="23" eb="24">
      <t>アカ</t>
    </rPh>
    <rPh sb="25" eb="26">
      <t>カギ</t>
    </rPh>
    <rPh sb="26" eb="27">
      <t>ヅメ</t>
    </rPh>
    <rPh sb="39" eb="40">
      <t>ナ</t>
    </rPh>
    <rPh sb="41" eb="42">
      <t>ツ</t>
    </rPh>
    <phoneticPr fontId="6"/>
  </si>
  <si>
    <t>グロウの逆位置効果を1つ打ち消す。代償は[打ち消すグロウの代償]となる。</t>
    <phoneticPr fontId="7"/>
  </si>
  <si>
    <t>アウグストス</t>
    <phoneticPr fontId="7"/>
  </si>
  <si>
    <t>アウグストス</t>
    <phoneticPr fontId="7"/>
  </si>
  <si>
    <t>S[1D10]</t>
    <phoneticPr fontId="7"/>
  </si>
  <si>
    <t>S[2D10]</t>
    <phoneticPr fontId="7"/>
  </si>
  <si>
    <t>S[2D10]</t>
    <phoneticPr fontId="7"/>
  </si>
  <si>
    <t>∴力爪(ドレッドノート)∴</t>
    <rPh sb="1" eb="2">
      <t>チカラ</t>
    </rPh>
    <rPh sb="2" eb="3">
      <t>ツメ</t>
    </rPh>
    <phoneticPr fontId="7"/>
  </si>
  <si>
    <t>∴縛鎖(トルクエム)∴</t>
    <rPh sb="1" eb="2">
      <t>シバ</t>
    </rPh>
    <rPh sb="2" eb="3">
      <t>クサリ</t>
    </rPh>
    <phoneticPr fontId="7"/>
  </si>
  <si>
    <t>∴閃知(ラピット・ウィット)∴</t>
    <rPh sb="1" eb="2">
      <t>ヒラメ</t>
    </rPh>
    <rPh sb="2" eb="3">
      <t>チ</t>
    </rPh>
    <phoneticPr fontId="7"/>
  </si>
  <si>
    <t>∴神罰(ジャッジメント)∴</t>
    <rPh sb="1" eb="3">
      <t>シンバツ</t>
    </rPh>
    <phoneticPr fontId="7"/>
  </si>
  <si>
    <t>∴花鳥(フォーリン・フェザー)∴</t>
    <rPh sb="1" eb="3">
      <t>カチョウ</t>
    </rPh>
    <phoneticPr fontId="7"/>
  </si>
  <si>
    <t>∴冒涜(プロフェニティ)∴</t>
    <rPh sb="1" eb="3">
      <t>ボウトク</t>
    </rPh>
    <phoneticPr fontId="7"/>
  </si>
  <si>
    <t>∴神出鬼没(ヴァニッシュメント)∴</t>
    <rPh sb="1" eb="5">
      <t>シンシュツキボツ</t>
    </rPh>
    <phoneticPr fontId="7"/>
  </si>
  <si>
    <t>∴無限光(アイン・ソフ・アウル)∴</t>
    <rPh sb="1" eb="3">
      <t>ムゲン</t>
    </rPh>
    <rPh sb="3" eb="4">
      <t>コウ</t>
    </rPh>
    <phoneticPr fontId="7"/>
  </si>
  <si>
    <t>∴輪廻転生(リンカネーション)∴</t>
    <rPh sb="1" eb="5">
      <t>リンネテンショウ</t>
    </rPh>
    <phoneticPr fontId="7"/>
  </si>
  <si>
    <t>∴遺志の刃(レリックス・ソウル)∴</t>
    <rPh sb="1" eb="3">
      <t>イシ</t>
    </rPh>
    <rPh sb="4" eb="5">
      <t>ヤイバ</t>
    </rPh>
    <phoneticPr fontId="7"/>
  </si>
  <si>
    <t>∴神獣の宴(ルフィアン・マーチ)∴</t>
    <rPh sb="1" eb="3">
      <t>シンジュウ</t>
    </rPh>
    <rPh sb="4" eb="5">
      <t>ウタゲ</t>
    </rPh>
    <phoneticPr fontId="7"/>
  </si>
  <si>
    <t>∴虹の加護(ビフレスト)∴</t>
    <rPh sb="1" eb="2">
      <t>ニジ</t>
    </rPh>
    <rPh sb="3" eb="5">
      <t>カゴ</t>
    </rPh>
    <phoneticPr fontId="7"/>
  </si>
  <si>
    <t>∴夜鷹の夢(エフェメラ)∴</t>
    <rPh sb="1" eb="3">
      <t>ヨタカ</t>
    </rPh>
    <rPh sb="4" eb="5">
      <t>ユメ</t>
    </rPh>
    <phoneticPr fontId="7"/>
  </si>
  <si>
    <t>∴死の舞踏(メメント・モリ)∴</t>
    <rPh sb="1" eb="2">
      <t>シ</t>
    </rPh>
    <rPh sb="3" eb="5">
      <t>ブトウ</t>
    </rPh>
    <phoneticPr fontId="7"/>
  </si>
  <si>
    <t>∴無形虚闇(タフ・ボフ・ケセク)∴</t>
    <rPh sb="1" eb="2">
      <t>ム</t>
    </rPh>
    <rPh sb="2" eb="3">
      <t>ケイ</t>
    </rPh>
    <rPh sb="3" eb="4">
      <t>キョ</t>
    </rPh>
    <rPh sb="4" eb="5">
      <t>アン</t>
    </rPh>
    <phoneticPr fontId="7"/>
  </si>
  <si>
    <t>∴煉獄の火(パーガトリィ)∴</t>
    <rPh sb="1" eb="3">
      <t>レンゴク</t>
    </rPh>
    <rPh sb="4" eb="5">
      <t>ヒ</t>
    </rPh>
    <phoneticPr fontId="7"/>
  </si>
  <si>
    <t>自身のルフィアン1体を対象とする。対象となるルフィアンがシーンに登場していない場合登場させ、メインフェイズ終了後に即座にシーンから退場してもよい。対象のルフィアンに即座にメインフェイズを発生させる。使用する技能が使用不可能でも使用できる。このメジャーアクションでは判定の必要なく結果はスペシャルとなる。このメジャーアクションに対して、リアクションは発生しない。</t>
    <rPh sb="9" eb="10">
      <t>タイ</t>
    </rPh>
    <rPh sb="41" eb="43">
      <t>トウジョウ</t>
    </rPh>
    <rPh sb="53" eb="55">
      <t>シュウリョウ</t>
    </rPh>
    <rPh sb="99" eb="101">
      <t>シヨウ</t>
    </rPh>
    <phoneticPr fontId="7"/>
  </si>
  <si>
    <t>ある判定をファンブルに変更する。グロウによってスペシャルになっている判定でもファンブルに変更することで失敗させられる。</t>
    <rPh sb="11" eb="13">
      <t>ヘンコウ</t>
    </rPh>
    <phoneticPr fontId="7"/>
  </si>
  <si>
    <t>ある判定をスペシャルに変更する。グロウによってファンブルに変更された判定でもスペシャルに変更することで成功させることができる。</t>
    <rPh sb="29" eb="31">
      <t>ヘンコウ</t>
    </rPh>
    <rPh sb="34" eb="36">
      <t>ハンテイ</t>
    </rPh>
    <rPh sb="44" eb="46">
      <t>ヘンコウ</t>
    </rPh>
    <rPh sb="51" eb="53">
      <t>セイコウ</t>
    </rPh>
    <phoneticPr fontId="7"/>
  </si>
  <si>
    <t>∴戦神機構(ジャガーノート)∴</t>
    <rPh sb="1" eb="3">
      <t>センシン</t>
    </rPh>
    <rPh sb="3" eb="5">
      <t>キコウ</t>
    </rPh>
    <phoneticPr fontId="7"/>
  </si>
  <si>
    <t>メイド服</t>
    <rPh sb="3" eb="4">
      <t>フク</t>
    </rPh>
    <phoneticPr fontId="6"/>
  </si>
  <si>
    <t>殺意</t>
    <rPh sb="0" eb="2">
      <t>サツイ</t>
    </rPh>
    <phoneticPr fontId="7"/>
  </si>
  <si>
    <t>理由はどうであれ、その存在全てを許さない。</t>
    <rPh sb="0" eb="2">
      <t>リユウ</t>
    </rPh>
    <rPh sb="11" eb="13">
      <t>ソンザイ</t>
    </rPh>
    <rPh sb="13" eb="14">
      <t>スベ</t>
    </rPh>
    <rPh sb="16" eb="17">
      <t>ユル</t>
    </rPh>
    <phoneticPr fontId="7"/>
  </si>
  <si>
    <t>満足</t>
    <rPh sb="0" eb="2">
      <t>マンゾク</t>
    </rPh>
    <phoneticPr fontId="7"/>
  </si>
  <si>
    <t>怨嗟に狂った、殺意も抱いた、絶望にも溺れた。それでも終わってみれば、有意義な一生であった。</t>
    <rPh sb="0" eb="2">
      <t>エンサ</t>
    </rPh>
    <rPh sb="3" eb="4">
      <t>クル</t>
    </rPh>
    <rPh sb="7" eb="9">
      <t>サツイ</t>
    </rPh>
    <rPh sb="10" eb="11">
      <t>イダ</t>
    </rPh>
    <rPh sb="14" eb="16">
      <t>ゼツボウ</t>
    </rPh>
    <rPh sb="18" eb="19">
      <t>オボ</t>
    </rPh>
    <rPh sb="26" eb="27">
      <t>オ</t>
    </rPh>
    <rPh sb="34" eb="37">
      <t>ユウイギ</t>
    </rPh>
    <rPh sb="38" eb="40">
      <t>イッショウ</t>
    </rPh>
    <phoneticPr fontId="6"/>
  </si>
  <si>
    <t>完成</t>
    <rPh sb="0" eb="2">
      <t>カンセイ</t>
    </rPh>
    <phoneticPr fontId="6"/>
  </si>
  <si>
    <t>己の知る限りの理想、その高みに達した。全てを賭けてたどり着いたそれは、己の存在の礎となった。</t>
    <rPh sb="0" eb="1">
      <t>オノレ</t>
    </rPh>
    <rPh sb="2" eb="3">
      <t>シ</t>
    </rPh>
    <rPh sb="4" eb="5">
      <t>カギ</t>
    </rPh>
    <rPh sb="7" eb="9">
      <t>リソウ</t>
    </rPh>
    <rPh sb="12" eb="13">
      <t>タカ</t>
    </rPh>
    <rPh sb="15" eb="16">
      <t>タッ</t>
    </rPh>
    <rPh sb="19" eb="20">
      <t>スベ</t>
    </rPh>
    <rPh sb="22" eb="23">
      <t>カ</t>
    </rPh>
    <rPh sb="28" eb="29">
      <t>ツ</t>
    </rPh>
    <rPh sb="35" eb="36">
      <t>オノレ</t>
    </rPh>
    <rPh sb="37" eb="39">
      <t>ソンザイ</t>
    </rPh>
    <rPh sb="40" eb="41">
      <t>イシズエ</t>
    </rPh>
    <phoneticPr fontId="6"/>
  </si>
  <si>
    <t>無意味に思えた巡り合わせ、運命。そのひとつひとつがキミを今の幸福へと導いてくれたのだ。</t>
    <rPh sb="0" eb="3">
      <t>ムイミ</t>
    </rPh>
    <rPh sb="4" eb="5">
      <t>オモ</t>
    </rPh>
    <rPh sb="7" eb="8">
      <t>メグ</t>
    </rPh>
    <rPh sb="9" eb="10">
      <t>ア</t>
    </rPh>
    <rPh sb="13" eb="15">
      <t>ウンメイ</t>
    </rPh>
    <rPh sb="28" eb="29">
      <t>イマ</t>
    </rPh>
    <rPh sb="30" eb="32">
      <t>コウフク</t>
    </rPh>
    <rPh sb="34" eb="35">
      <t>ミチビ</t>
    </rPh>
    <phoneticPr fontId="6"/>
  </si>
  <si>
    <t>大切なヒトと再び巡り会えた。運命を覆して得た再会は、妙に照れくさい幸福であった。</t>
    <rPh sb="14" eb="16">
      <t>ウンメイ</t>
    </rPh>
    <rPh sb="17" eb="18">
      <t>クツガエ</t>
    </rPh>
    <rPh sb="20" eb="21">
      <t>エ</t>
    </rPh>
    <rPh sb="22" eb="24">
      <t>サイカイ</t>
    </rPh>
    <rPh sb="26" eb="27">
      <t>ミョウ</t>
    </rPh>
    <rPh sb="28" eb="29">
      <t>テ</t>
    </rPh>
    <rPh sb="33" eb="35">
      <t>コウフク</t>
    </rPh>
    <phoneticPr fontId="6"/>
  </si>
  <si>
    <t>僥倖</t>
    <rPh sb="0" eb="2">
      <t>ギョウコウ</t>
    </rPh>
    <phoneticPr fontId="6"/>
  </si>
  <si>
    <t>深く温かい恩を受けた。この恩を返すため、そう思うとキミは大きな力を手にできた。</t>
    <rPh sb="22" eb="23">
      <t>オモ</t>
    </rPh>
    <rPh sb="28" eb="29">
      <t>オオ</t>
    </rPh>
    <rPh sb="31" eb="32">
      <t>チカラ</t>
    </rPh>
    <rPh sb="33" eb="34">
      <t>テ</t>
    </rPh>
    <phoneticPr fontId="6"/>
  </si>
  <si>
    <t>栄光</t>
    <rPh sb="0" eb="2">
      <t>エイコウ</t>
    </rPh>
    <phoneticPr fontId="6"/>
  </si>
  <si>
    <t>命を懸けて得られた平穏、みなの祝福。自分の成した誉れを背負うことは、誇りだった。</t>
    <rPh sb="0" eb="1">
      <t>イノチ</t>
    </rPh>
    <rPh sb="2" eb="3">
      <t>カ</t>
    </rPh>
    <rPh sb="5" eb="6">
      <t>エ</t>
    </rPh>
    <rPh sb="9" eb="11">
      <t>ヘイオン</t>
    </rPh>
    <rPh sb="15" eb="17">
      <t>シュクフク</t>
    </rPh>
    <rPh sb="18" eb="20">
      <t>ジブン</t>
    </rPh>
    <rPh sb="21" eb="22">
      <t>ナ</t>
    </rPh>
    <rPh sb="24" eb="25">
      <t>ホマ</t>
    </rPh>
    <rPh sb="27" eb="29">
      <t>セオ</t>
    </rPh>
    <rPh sb="34" eb="35">
      <t>ホコ</t>
    </rPh>
    <phoneticPr fontId="6"/>
  </si>
  <si>
    <t>望む望まぬ関わらず、腹はすき、メシのタネは入ってくる。はいはい、了解したよ。</t>
    <phoneticPr fontId="7"/>
  </si>
  <si>
    <t>対象に即座に放心を与える。</t>
    <rPh sb="6" eb="8">
      <t>ホウシン</t>
    </rPh>
    <phoneticPr fontId="7"/>
  </si>
  <si>
    <t>対象の癒装甲値が正の値だった場合、癒装甲値を無視してHPを回復する。対象の癒装甲値が負の値だった場合、癒装甲値が2倍であるとしてダメージを計算する。</t>
    <rPh sb="0" eb="2">
      <t>タイショウ</t>
    </rPh>
    <rPh sb="3" eb="4">
      <t>ユ</t>
    </rPh>
    <rPh sb="4" eb="6">
      <t>ソウコウ</t>
    </rPh>
    <rPh sb="6" eb="7">
      <t>チ</t>
    </rPh>
    <rPh sb="8" eb="9">
      <t>セイ</t>
    </rPh>
    <rPh sb="10" eb="11">
      <t>アタイ</t>
    </rPh>
    <rPh sb="14" eb="16">
      <t>バアイ</t>
    </rPh>
    <rPh sb="17" eb="18">
      <t>ユ</t>
    </rPh>
    <rPh sb="18" eb="20">
      <t>ソウコウ</t>
    </rPh>
    <rPh sb="20" eb="21">
      <t>チ</t>
    </rPh>
    <rPh sb="22" eb="24">
      <t>ムシ</t>
    </rPh>
    <rPh sb="29" eb="31">
      <t>カイフク</t>
    </rPh>
    <rPh sb="34" eb="36">
      <t>タイショウ</t>
    </rPh>
    <rPh sb="37" eb="38">
      <t>ユ</t>
    </rPh>
    <rPh sb="38" eb="40">
      <t>ソウコウ</t>
    </rPh>
    <rPh sb="40" eb="41">
      <t>チ</t>
    </rPh>
    <rPh sb="42" eb="43">
      <t>フ</t>
    </rPh>
    <rPh sb="44" eb="45">
      <t>アタイ</t>
    </rPh>
    <rPh sb="48" eb="50">
      <t>バアイ</t>
    </rPh>
    <rPh sb="51" eb="52">
      <t>ユ</t>
    </rPh>
    <rPh sb="52" eb="54">
      <t>ソウコウ</t>
    </rPh>
    <rPh sb="54" eb="55">
      <t>チ</t>
    </rPh>
    <rPh sb="57" eb="58">
      <t>バイ</t>
    </rPh>
    <rPh sb="69" eb="71">
      <t>ケイサン</t>
    </rPh>
    <phoneticPr fontId="7"/>
  </si>
  <si>
    <t>白砂の太陽</t>
    <rPh sb="0" eb="2">
      <t>シラスナ</t>
    </rPh>
    <rPh sb="3" eb="5">
      <t>タイヨウ</t>
    </rPh>
    <phoneticPr fontId="7"/>
  </si>
  <si>
    <t>グロウが同時に使用された場合、どのように処理しますか？</t>
    <rPh sb="4" eb="6">
      <t>ドウジ</t>
    </rPh>
    <rPh sb="7" eb="9">
      <t>シヨウ</t>
    </rPh>
    <rPh sb="12" eb="14">
      <t>バアイ</t>
    </rPh>
    <rPh sb="20" eb="22">
      <t>ショリ</t>
    </rPh>
    <phoneticPr fontId="6"/>
  </si>
  <si>
    <t>ある行動やグロウやアーツの効果の対象から、このグロウの対象を外す。対象がいなくなった行動や効果は自動失敗となる。</t>
    <rPh sb="2" eb="4">
      <t>コウドウ</t>
    </rPh>
    <rPh sb="13" eb="15">
      <t>コウカ</t>
    </rPh>
    <rPh sb="16" eb="18">
      <t>タイショウ</t>
    </rPh>
    <rPh sb="27" eb="29">
      <t>タイショウ</t>
    </rPh>
    <rPh sb="30" eb="31">
      <t>ハズ</t>
    </rPh>
    <rPh sb="33" eb="35">
      <t>タイショウ</t>
    </rPh>
    <rPh sb="42" eb="44">
      <t>コウドウ</t>
    </rPh>
    <rPh sb="45" eb="47">
      <t>コウカ</t>
    </rPh>
    <rPh sb="48" eb="50">
      <t>ジドウ</t>
    </rPh>
    <rPh sb="50" eb="52">
      <t>シッパイ</t>
    </rPh>
    <phoneticPr fontId="7"/>
  </si>
  <si>
    <t>〔回避〕判定を行い、攻撃側以下の達成値ならば、攻撃は命中しない。</t>
    <rPh sb="1" eb="3">
      <t>カイヒ</t>
    </rPh>
    <rPh sb="4" eb="6">
      <t>ハンテイ</t>
    </rPh>
    <rPh sb="7" eb="8">
      <t>オコナ</t>
    </rPh>
    <rPh sb="10" eb="12">
      <t>コウゲキ</t>
    </rPh>
    <rPh sb="12" eb="13">
      <t>ガワ</t>
    </rPh>
    <rPh sb="13" eb="15">
      <t>イカ</t>
    </rPh>
    <rPh sb="16" eb="18">
      <t>タッセイ</t>
    </rPh>
    <rPh sb="18" eb="19">
      <t>チ</t>
    </rPh>
    <rPh sb="23" eb="25">
      <t>コウゲキ</t>
    </rPh>
    <rPh sb="26" eb="28">
      <t>メイチュウ</t>
    </rPh>
    <phoneticPr fontId="7"/>
  </si>
  <si>
    <t>攻撃側と同じ技能の判定を行い、攻撃側以下の達成値ならば、攻撃は命中しない。</t>
    <rPh sb="0" eb="2">
      <t>コウゲキ</t>
    </rPh>
    <rPh sb="2" eb="3">
      <t>ガワ</t>
    </rPh>
    <rPh sb="4" eb="5">
      <t>オナ</t>
    </rPh>
    <rPh sb="6" eb="8">
      <t>ギノウ</t>
    </rPh>
    <rPh sb="9" eb="11">
      <t>ハンテイ</t>
    </rPh>
    <rPh sb="12" eb="13">
      <t>オコナ</t>
    </rPh>
    <rPh sb="15" eb="17">
      <t>コウゲキ</t>
    </rPh>
    <rPh sb="17" eb="18">
      <t>ガワ</t>
    </rPh>
    <rPh sb="18" eb="20">
      <t>イカ</t>
    </rPh>
    <rPh sb="21" eb="23">
      <t>タッセイ</t>
    </rPh>
    <rPh sb="23" eb="24">
      <t>チ</t>
    </rPh>
    <rPh sb="28" eb="30">
      <t>コウゲキ</t>
    </rPh>
    <rPh sb="31" eb="33">
      <t>メイチュウ</t>
    </rPh>
    <phoneticPr fontId="7"/>
  </si>
  <si>
    <t>〔自我〕判定を行い、攻撃側以下の達成値ならば、攻撃は命中しない。</t>
    <rPh sb="1" eb="3">
      <t>ジガ</t>
    </rPh>
    <rPh sb="4" eb="6">
      <t>ハンテイ</t>
    </rPh>
    <rPh sb="7" eb="8">
      <t>オコナ</t>
    </rPh>
    <rPh sb="10" eb="12">
      <t>コウゲキ</t>
    </rPh>
    <rPh sb="12" eb="13">
      <t>ガワ</t>
    </rPh>
    <rPh sb="13" eb="15">
      <t>イカ</t>
    </rPh>
    <rPh sb="16" eb="18">
      <t>タッセイ</t>
    </rPh>
    <rPh sb="18" eb="19">
      <t>チ</t>
    </rPh>
    <rPh sb="23" eb="25">
      <t>コウゲキ</t>
    </rPh>
    <rPh sb="26" eb="28">
      <t>メイチュウ</t>
    </rPh>
    <phoneticPr fontId="7"/>
  </si>
  <si>
    <t>信頼</t>
    <rPh sb="0" eb="2">
      <t>シンライ</t>
    </rPh>
    <phoneticPr fontId="7"/>
  </si>
  <si>
    <t>どことはいえないが、キミは信じるに足ると感じた。背中を預けることもあるだろう。</t>
    <rPh sb="13" eb="14">
      <t>シン</t>
    </rPh>
    <rPh sb="17" eb="18">
      <t>タ</t>
    </rPh>
    <rPh sb="20" eb="21">
      <t>カン</t>
    </rPh>
    <rPh sb="24" eb="26">
      <t>セナカ</t>
    </rPh>
    <rPh sb="27" eb="28">
      <t>アズ</t>
    </rPh>
    <phoneticPr fontId="6"/>
  </si>
  <si>
    <t>何らかの効果で与えられるダメージロールに+8D10する。</t>
    <rPh sb="0" eb="1">
      <t>ナン</t>
    </rPh>
    <rPh sb="4" eb="6">
      <t>コウカ</t>
    </rPh>
    <rPh sb="7" eb="8">
      <t>アタ</t>
    </rPh>
    <phoneticPr fontId="7"/>
  </si>
  <si>
    <t>しかし、実験中の事故で片腕を失ってから、世界は違って見えた。</t>
    <rPh sb="4" eb="6">
      <t>ジッケン</t>
    </rPh>
    <rPh sb="6" eb="7">
      <t>チュウ</t>
    </rPh>
    <rPh sb="8" eb="10">
      <t>ジコ</t>
    </rPh>
    <rPh sb="11" eb="13">
      <t>カタウデ</t>
    </rPh>
    <rPh sb="14" eb="15">
      <t>ウシナ</t>
    </rPh>
    <rPh sb="20" eb="22">
      <t>セカイ</t>
    </rPh>
    <rPh sb="23" eb="24">
      <t>チガ</t>
    </rPh>
    <rPh sb="26" eb="27">
      <t>ミ</t>
    </rPh>
    <phoneticPr fontId="6"/>
  </si>
  <si>
    <t>愛した者への食欲。一人前の印。</t>
    <rPh sb="0" eb="1">
      <t>アイ</t>
    </rPh>
    <rPh sb="3" eb="4">
      <t>モノ</t>
    </rPh>
    <rPh sb="6" eb="8">
      <t>ショクヨク</t>
    </rPh>
    <rPh sb="9" eb="12">
      <t>イチニンマエ</t>
    </rPh>
    <rPh sb="13" eb="14">
      <t>シルシ</t>
    </rPh>
    <phoneticPr fontId="6"/>
  </si>
  <si>
    <t>表情と感情を封じて過ごす日々は平穏だった。そう、彼が来るまでは。</t>
    <rPh sb="0" eb="2">
      <t>ヒョウジョウ</t>
    </rPh>
    <rPh sb="3" eb="5">
      <t>カンジョウ</t>
    </rPh>
    <rPh sb="6" eb="7">
      <t>フウ</t>
    </rPh>
    <rPh sb="9" eb="10">
      <t>ス</t>
    </rPh>
    <rPh sb="12" eb="14">
      <t>ヒビ</t>
    </rPh>
    <rPh sb="15" eb="17">
      <t>ヘイオン</t>
    </rPh>
    <rPh sb="24" eb="25">
      <t>カレ</t>
    </rPh>
    <rPh sb="26" eb="27">
      <t>ク</t>
    </rPh>
    <phoneticPr fontId="6"/>
  </si>
  <si>
    <t>大義の奴隷</t>
    <rPh sb="0" eb="2">
      <t>タイギ</t>
    </rPh>
    <rPh sb="3" eb="5">
      <t>ドレイ</t>
    </rPh>
    <phoneticPr fontId="6"/>
  </si>
  <si>
    <t>クーン</t>
    <phoneticPr fontId="6"/>
  </si>
  <si>
    <t>レリクイア</t>
    <phoneticPr fontId="6"/>
  </si>
  <si>
    <t>月影に背を向け、闇の中で真理を成す。それがキミ、シノビだ。</t>
    <rPh sb="0" eb="1">
      <t>ツキ</t>
    </rPh>
    <rPh sb="1" eb="2">
      <t>カゲ</t>
    </rPh>
    <rPh sb="3" eb="4">
      <t>セ</t>
    </rPh>
    <rPh sb="5" eb="6">
      <t>ム</t>
    </rPh>
    <rPh sb="8" eb="9">
      <t>ヤミ</t>
    </rPh>
    <rPh sb="10" eb="11">
      <t>ナカ</t>
    </rPh>
    <rPh sb="12" eb="14">
      <t>シンリ</t>
    </rPh>
    <rPh sb="15" eb="16">
      <t>ナ</t>
    </rPh>
    <phoneticPr fontId="6"/>
  </si>
  <si>
    <t>生まれた時から、闇に生きると決まっていた。力も技量もないのに。</t>
    <rPh sb="0" eb="1">
      <t>ウ</t>
    </rPh>
    <rPh sb="4" eb="5">
      <t>トキ</t>
    </rPh>
    <rPh sb="8" eb="9">
      <t>ヤミ</t>
    </rPh>
    <rPh sb="10" eb="11">
      <t>イ</t>
    </rPh>
    <rPh sb="14" eb="15">
      <t>キ</t>
    </rPh>
    <rPh sb="21" eb="22">
      <t>チカラ</t>
    </rPh>
    <rPh sb="23" eb="25">
      <t>ギリョウ</t>
    </rPh>
    <phoneticPr fontId="6"/>
  </si>
  <si>
    <t>いずれ使い捨てられると冷め切っていたが、運命は皮肉だった。</t>
    <rPh sb="3" eb="4">
      <t>ツカ</t>
    </rPh>
    <rPh sb="5" eb="6">
      <t>ス</t>
    </rPh>
    <rPh sb="11" eb="12">
      <t>サ</t>
    </rPh>
    <rPh sb="13" eb="14">
      <t>キ</t>
    </rPh>
    <rPh sb="20" eb="22">
      <t>ウンメイ</t>
    </rPh>
    <rPh sb="23" eb="25">
      <t>ヒニク</t>
    </rPh>
    <phoneticPr fontId="6"/>
  </si>
  <si>
    <t>些細な出来事からキミは上忍の牙を継承し、突如膨大な力を得た。</t>
    <rPh sb="0" eb="2">
      <t>ササイ</t>
    </rPh>
    <rPh sb="3" eb="6">
      <t>デキゴト</t>
    </rPh>
    <rPh sb="11" eb="13">
      <t>ジョウニン</t>
    </rPh>
    <rPh sb="14" eb="15">
      <t>キバ</t>
    </rPh>
    <rPh sb="16" eb="18">
      <t>ケイショウ</t>
    </rPh>
    <rPh sb="20" eb="22">
      <t>トツジョ</t>
    </rPh>
    <rPh sb="22" eb="24">
      <t>ボウダイ</t>
    </rPh>
    <rPh sb="25" eb="26">
      <t>チカラ</t>
    </rPh>
    <rPh sb="27" eb="28">
      <t>エ</t>
    </rPh>
    <phoneticPr fontId="6"/>
  </si>
  <si>
    <t>幼き日、渇望した力。手にしてみれば、己の中身は空虚だと知ったのみ。</t>
    <rPh sb="0" eb="1">
      <t>オサナ</t>
    </rPh>
    <rPh sb="2" eb="3">
      <t>ヒ</t>
    </rPh>
    <rPh sb="4" eb="6">
      <t>カツボウ</t>
    </rPh>
    <rPh sb="8" eb="9">
      <t>チカラ</t>
    </rPh>
    <rPh sb="10" eb="11">
      <t>テ</t>
    </rPh>
    <rPh sb="18" eb="19">
      <t>オノレ</t>
    </rPh>
    <rPh sb="20" eb="22">
      <t>ナカミ</t>
    </rPh>
    <rPh sb="23" eb="25">
      <t>クウキョ</t>
    </rPh>
    <rPh sb="27" eb="28">
      <t>シ</t>
    </rPh>
    <phoneticPr fontId="6"/>
  </si>
  <si>
    <t>いつでも</t>
    <phoneticPr fontId="7"/>
  </si>
  <si>
    <t>シーン</t>
    <phoneticPr fontId="7"/>
  </si>
  <si>
    <t>いつでも</t>
    <phoneticPr fontId="7"/>
  </si>
  <si>
    <t>自分以外の対象のグロウ1つを逆位置効果でアクト中もう1度だけ使用可能にする。対象がそのグロウを使用する時の代償はなくなる。代償は[使用可能にしたグロウの代償]である。</t>
    <rPh sb="0" eb="2">
      <t>ジブン</t>
    </rPh>
    <rPh sb="2" eb="4">
      <t>イガイ</t>
    </rPh>
    <rPh sb="23" eb="24">
      <t>チュウ</t>
    </rPh>
    <phoneticPr fontId="7"/>
  </si>
  <si>
    <t>戦闘中、対象がメインフェイズで与えるダメージに1度だけ+3D10点する。</t>
    <rPh sb="0" eb="2">
      <t>セントウ</t>
    </rPh>
    <rPh sb="2" eb="3">
      <t>チュウ</t>
    </rPh>
    <rPh sb="4" eb="6">
      <t>タイショウ</t>
    </rPh>
    <rPh sb="15" eb="16">
      <t>アタ</t>
    </rPh>
    <rPh sb="24" eb="25">
      <t>ド</t>
    </rPh>
    <rPh sb="32" eb="33">
      <t>テン</t>
    </rPh>
    <phoneticPr fontId="7"/>
  </si>
  <si>
    <t>オリザの粉</t>
    <rPh sb="4" eb="5">
      <t>コナ</t>
    </rPh>
    <phoneticPr fontId="6"/>
  </si>
  <si>
    <t>至近</t>
    <rPh sb="0" eb="2">
      <t>シキン</t>
    </rPh>
    <phoneticPr fontId="6"/>
  </si>
  <si>
    <t>フィーリッドのヒトの主食、オリザを砕いて製粉したもの。ただのそれだけなのだが、屈指の料理人であれば6秒で粉から麺やパンを調理することができるだろう。冒険者の中には、自身の体重ほどのオリザ粉を背負って、爆弾として使用する者がいるという。</t>
    <rPh sb="10" eb="12">
      <t>シュショク</t>
    </rPh>
    <rPh sb="17" eb="18">
      <t>クダ</t>
    </rPh>
    <rPh sb="20" eb="22">
      <t>セイフン</t>
    </rPh>
    <rPh sb="39" eb="41">
      <t>クッシ</t>
    </rPh>
    <rPh sb="42" eb="44">
      <t>リョウリ</t>
    </rPh>
    <rPh sb="44" eb="45">
      <t>ニン</t>
    </rPh>
    <rPh sb="50" eb="51">
      <t>ビョウ</t>
    </rPh>
    <rPh sb="52" eb="53">
      <t>コナ</t>
    </rPh>
    <rPh sb="55" eb="56">
      <t>メン</t>
    </rPh>
    <rPh sb="60" eb="62">
      <t>チョウリ</t>
    </rPh>
    <rPh sb="74" eb="77">
      <t>ボウケンシャ</t>
    </rPh>
    <rPh sb="78" eb="79">
      <t>ナカ</t>
    </rPh>
    <rPh sb="82" eb="84">
      <t>ジシン</t>
    </rPh>
    <rPh sb="85" eb="87">
      <t>タイジュウ</t>
    </rPh>
    <rPh sb="93" eb="94">
      <t>コナ</t>
    </rPh>
    <rPh sb="95" eb="97">
      <t>セオ</t>
    </rPh>
    <rPh sb="100" eb="102">
      <t>バクダン</t>
    </rPh>
    <rPh sb="105" eb="107">
      <t>シヨウ</t>
    </rPh>
    <rPh sb="109" eb="110">
      <t>モノ</t>
    </rPh>
    <phoneticPr fontId="6"/>
  </si>
  <si>
    <t>夜に花開く月齢草に、三日月の光を当てて育てたもの。</t>
    <rPh sb="0" eb="1">
      <t>ヨル</t>
    </rPh>
    <rPh sb="2" eb="4">
      <t>ハナヒラ</t>
    </rPh>
    <rPh sb="5" eb="7">
      <t>ゲツレイ</t>
    </rPh>
    <rPh sb="7" eb="8">
      <t>ソウ</t>
    </rPh>
    <rPh sb="10" eb="13">
      <t>ミカヅキ</t>
    </rPh>
    <rPh sb="14" eb="15">
      <t>ヒカリ</t>
    </rPh>
    <rPh sb="16" eb="17">
      <t>ア</t>
    </rPh>
    <rPh sb="19" eb="20">
      <t>ソダ</t>
    </rPh>
    <phoneticPr fontId="6"/>
  </si>
  <si>
    <t>三日月草に半月の光を当てて育てたもの。高級な薬草となる。</t>
    <rPh sb="0" eb="3">
      <t>ミカヅキ</t>
    </rPh>
    <rPh sb="3" eb="4">
      <t>ソウ</t>
    </rPh>
    <rPh sb="5" eb="7">
      <t>ハンゲツ</t>
    </rPh>
    <rPh sb="8" eb="9">
      <t>ヒカリ</t>
    </rPh>
    <rPh sb="10" eb="11">
      <t>ア</t>
    </rPh>
    <rPh sb="13" eb="14">
      <t>ソダ</t>
    </rPh>
    <rPh sb="19" eb="21">
      <t>コウキュウ</t>
    </rPh>
    <rPh sb="22" eb="24">
      <t>ヤクソウ</t>
    </rPh>
    <phoneticPr fontId="6"/>
  </si>
  <si>
    <t>半月草に満月の光を当てて育てたもの。最高品質の薬草で、ヒトの魂までも救済すると言われている。</t>
    <rPh sb="0" eb="2">
      <t>ハンゲツ</t>
    </rPh>
    <rPh sb="2" eb="3">
      <t>クサ</t>
    </rPh>
    <rPh sb="4" eb="6">
      <t>マンゲツ</t>
    </rPh>
    <rPh sb="7" eb="8">
      <t>ヒカリ</t>
    </rPh>
    <rPh sb="9" eb="10">
      <t>ア</t>
    </rPh>
    <rPh sb="12" eb="13">
      <t>ソダ</t>
    </rPh>
    <rPh sb="18" eb="19">
      <t>サイ</t>
    </rPh>
    <rPh sb="19" eb="22">
      <t>コウヒンシツ</t>
    </rPh>
    <rPh sb="23" eb="25">
      <t>ヤクソウ</t>
    </rPh>
    <rPh sb="30" eb="31">
      <t>タマシイ</t>
    </rPh>
    <rPh sb="34" eb="36">
      <t>キュウサイ</t>
    </rPh>
    <rPh sb="39" eb="40">
      <t>イ</t>
    </rPh>
    <phoneticPr fontId="6"/>
  </si>
  <si>
    <t>突然変異種の月齢草。体力を癒す力はないが、独特な力を持つ。</t>
    <rPh sb="0" eb="2">
      <t>トツゼン</t>
    </rPh>
    <rPh sb="2" eb="4">
      <t>ヘンイ</t>
    </rPh>
    <rPh sb="4" eb="5">
      <t>シュ</t>
    </rPh>
    <rPh sb="6" eb="8">
      <t>ゲツレイ</t>
    </rPh>
    <rPh sb="8" eb="9">
      <t>ソウ</t>
    </rPh>
    <rPh sb="10" eb="12">
      <t>タイリョク</t>
    </rPh>
    <rPh sb="13" eb="14">
      <t>イヤ</t>
    </rPh>
    <rPh sb="15" eb="16">
      <t>チカラ</t>
    </rPh>
    <rPh sb="21" eb="23">
      <t>ドクトク</t>
    </rPh>
    <rPh sb="24" eb="25">
      <t>チカラ</t>
    </rPh>
    <rPh sb="26" eb="27">
      <t>モ</t>
    </rPh>
    <phoneticPr fontId="6"/>
  </si>
  <si>
    <t>ニンス族にのみ精製できる特殊な薬品。動物を用いて作られるとか。</t>
    <rPh sb="3" eb="4">
      <t>ゾク</t>
    </rPh>
    <rPh sb="7" eb="9">
      <t>セイセイ</t>
    </rPh>
    <rPh sb="12" eb="14">
      <t>トクシュ</t>
    </rPh>
    <rPh sb="15" eb="17">
      <t>ヤクヒン</t>
    </rPh>
    <rPh sb="18" eb="20">
      <t>ドウブツ</t>
    </rPh>
    <rPh sb="21" eb="22">
      <t>モチ</t>
    </rPh>
    <rPh sb="24" eb="25">
      <t>ツク</t>
    </rPh>
    <phoneticPr fontId="6"/>
  </si>
  <si>
    <t>身を削る修行を行う神官が、自身の生命力を込めて作るもの。</t>
    <rPh sb="0" eb="1">
      <t>ミ</t>
    </rPh>
    <rPh sb="2" eb="3">
      <t>ケズ</t>
    </rPh>
    <rPh sb="4" eb="6">
      <t>シュギョウ</t>
    </rPh>
    <rPh sb="7" eb="8">
      <t>オコナ</t>
    </rPh>
    <rPh sb="9" eb="11">
      <t>シンカン</t>
    </rPh>
    <rPh sb="13" eb="15">
      <t>ジシン</t>
    </rPh>
    <rPh sb="16" eb="19">
      <t>セイメイリョク</t>
    </rPh>
    <rPh sb="20" eb="21">
      <t>コ</t>
    </rPh>
    <rPh sb="23" eb="24">
      <t>ツク</t>
    </rPh>
    <phoneticPr fontId="6"/>
  </si>
  <si>
    <t>各宗教で似たようなものが売られている。お金で罪が贖えるわけではなく、罪を贖う一環で喜捨を行う。</t>
    <rPh sb="0" eb="1">
      <t>カク</t>
    </rPh>
    <rPh sb="1" eb="3">
      <t>シュウキョウ</t>
    </rPh>
    <rPh sb="4" eb="5">
      <t>ニ</t>
    </rPh>
    <rPh sb="12" eb="13">
      <t>ウ</t>
    </rPh>
    <rPh sb="20" eb="21">
      <t>カネ</t>
    </rPh>
    <rPh sb="22" eb="23">
      <t>ツミ</t>
    </rPh>
    <rPh sb="24" eb="25">
      <t>アガナ</t>
    </rPh>
    <rPh sb="34" eb="35">
      <t>ツミ</t>
    </rPh>
    <rPh sb="36" eb="37">
      <t>アガナ</t>
    </rPh>
    <rPh sb="38" eb="40">
      <t>イッカン</t>
    </rPh>
    <rPh sb="41" eb="43">
      <t>キシャ</t>
    </rPh>
    <rPh sb="44" eb="45">
      <t>オコナ</t>
    </rPh>
    <phoneticPr fontId="6"/>
  </si>
  <si>
    <t>無事を祈る呪いが込められたハネ。有事には弾けて傷を浅くするとか。</t>
    <rPh sb="0" eb="2">
      <t>ブジ</t>
    </rPh>
    <rPh sb="3" eb="4">
      <t>イノ</t>
    </rPh>
    <rPh sb="5" eb="6">
      <t>マジナ</t>
    </rPh>
    <rPh sb="8" eb="9">
      <t>コ</t>
    </rPh>
    <rPh sb="16" eb="18">
      <t>ユウジ</t>
    </rPh>
    <rPh sb="20" eb="21">
      <t>ハジ</t>
    </rPh>
    <rPh sb="23" eb="24">
      <t>キズ</t>
    </rPh>
    <rPh sb="25" eb="26">
      <t>アサ</t>
    </rPh>
    <phoneticPr fontId="6"/>
  </si>
  <si>
    <t>空を飛ぶワルム族のハネ。身のこなしを素早くする呪いが込められている。</t>
    <rPh sb="0" eb="1">
      <t>ソラ</t>
    </rPh>
    <rPh sb="2" eb="3">
      <t>ト</t>
    </rPh>
    <rPh sb="7" eb="8">
      <t>ゾク</t>
    </rPh>
    <rPh sb="12" eb="13">
      <t>ミ</t>
    </rPh>
    <rPh sb="18" eb="20">
      <t>スバヤ</t>
    </rPh>
    <rPh sb="23" eb="24">
      <t>マジナ</t>
    </rPh>
    <rPh sb="26" eb="27">
      <t>コ</t>
    </rPh>
    <phoneticPr fontId="6"/>
  </si>
  <si>
    <t>カンタロ村の名産品。凄まじい臭気を放つが、そのままサラダにするのが通の楽しみ方。</t>
    <rPh sb="4" eb="5">
      <t>ムラ</t>
    </rPh>
    <rPh sb="6" eb="8">
      <t>メイサン</t>
    </rPh>
    <rPh sb="8" eb="9">
      <t>ヒン</t>
    </rPh>
    <rPh sb="10" eb="11">
      <t>スサ</t>
    </rPh>
    <rPh sb="14" eb="16">
      <t>シュウキ</t>
    </rPh>
    <rPh sb="17" eb="18">
      <t>ハナ</t>
    </rPh>
    <rPh sb="33" eb="34">
      <t>ツウ</t>
    </rPh>
    <rPh sb="35" eb="36">
      <t>タノ</t>
    </rPh>
    <rPh sb="38" eb="39">
      <t>カタ</t>
    </rPh>
    <phoneticPr fontId="6"/>
  </si>
  <si>
    <t>アームズベルト</t>
    <phoneticPr fontId="7"/>
  </si>
  <si>
    <t>重さを感じさせないように魔法をかけられたベルト。</t>
    <rPh sb="0" eb="1">
      <t>オモ</t>
    </rPh>
    <rPh sb="3" eb="4">
      <t>カン</t>
    </rPh>
    <rPh sb="12" eb="14">
      <t>マホウ</t>
    </rPh>
    <phoneticPr fontId="6"/>
  </si>
  <si>
    <t>ニンス族が発明した、金属の粉をまぶしたハネ。こするとかなり長い間光り輝き続ける。</t>
    <rPh sb="3" eb="4">
      <t>ゾク</t>
    </rPh>
    <rPh sb="5" eb="7">
      <t>ハツメイ</t>
    </rPh>
    <rPh sb="10" eb="12">
      <t>キンゾク</t>
    </rPh>
    <rPh sb="13" eb="14">
      <t>コナ</t>
    </rPh>
    <rPh sb="29" eb="30">
      <t>ナガ</t>
    </rPh>
    <rPh sb="31" eb="32">
      <t>アイダ</t>
    </rPh>
    <rPh sb="32" eb="33">
      <t>ヒカ</t>
    </rPh>
    <rPh sb="34" eb="35">
      <t>カガヤ</t>
    </rPh>
    <rPh sb="36" eb="37">
      <t>ツヅ</t>
    </rPh>
    <phoneticPr fontId="6"/>
  </si>
  <si>
    <t>伝書鳩の足についた薬と反応し、手紙を届けてから数分後には自然発火して痕跡すら残さない紙でできている。</t>
    <rPh sb="0" eb="3">
      <t>デンショバト</t>
    </rPh>
    <rPh sb="4" eb="5">
      <t>アシ</t>
    </rPh>
    <rPh sb="9" eb="10">
      <t>クスリ</t>
    </rPh>
    <rPh sb="11" eb="13">
      <t>ハンノウ</t>
    </rPh>
    <rPh sb="15" eb="17">
      <t>テガミ</t>
    </rPh>
    <rPh sb="18" eb="19">
      <t>トド</t>
    </rPh>
    <rPh sb="23" eb="26">
      <t>スウフンゴ</t>
    </rPh>
    <rPh sb="28" eb="30">
      <t>シゼン</t>
    </rPh>
    <rPh sb="30" eb="32">
      <t>ハッカ</t>
    </rPh>
    <rPh sb="34" eb="36">
      <t>コンセキ</t>
    </rPh>
    <rPh sb="38" eb="39">
      <t>ノコ</t>
    </rPh>
    <rPh sb="42" eb="43">
      <t>カミ</t>
    </rPh>
    <phoneticPr fontId="6"/>
  </si>
  <si>
    <t>付属の短銃から発射すると、かなりの高度で炸裂する。その音と光はしばらく続き、周囲にその存在を知らせる。</t>
    <rPh sb="0" eb="2">
      <t>フゾク</t>
    </rPh>
    <rPh sb="3" eb="5">
      <t>タンジュウ</t>
    </rPh>
    <rPh sb="7" eb="9">
      <t>ハッシャ</t>
    </rPh>
    <rPh sb="17" eb="19">
      <t>コウド</t>
    </rPh>
    <rPh sb="20" eb="22">
      <t>サクレツ</t>
    </rPh>
    <rPh sb="27" eb="28">
      <t>オト</t>
    </rPh>
    <rPh sb="29" eb="30">
      <t>ヒカリ</t>
    </rPh>
    <rPh sb="35" eb="36">
      <t>ツヅ</t>
    </rPh>
    <rPh sb="38" eb="40">
      <t>シュウイ</t>
    </rPh>
    <rPh sb="43" eb="45">
      <t>ソンザイ</t>
    </rPh>
    <rPh sb="46" eb="47">
      <t>シ</t>
    </rPh>
    <phoneticPr fontId="6"/>
  </si>
  <si>
    <t>セットで買うとお買い得！　さあ買った買った！</t>
    <rPh sb="4" eb="5">
      <t>カ</t>
    </rPh>
    <rPh sb="8" eb="9">
      <t>カ</t>
    </rPh>
    <rPh sb="10" eb="11">
      <t>ドク</t>
    </rPh>
    <rPh sb="15" eb="16">
      <t>カ</t>
    </rPh>
    <rPh sb="18" eb="19">
      <t>カ</t>
    </rPh>
    <phoneticPr fontId="6"/>
  </si>
  <si>
    <t>1回の《発明》につき1回だけ、その判定を振り直すことができる。消耗しない。</t>
    <rPh sb="1" eb="2">
      <t>カイ</t>
    </rPh>
    <rPh sb="4" eb="6">
      <t>ハツメイ</t>
    </rPh>
    <rPh sb="11" eb="12">
      <t>カイ</t>
    </rPh>
    <rPh sb="17" eb="19">
      <t>ハンテイ</t>
    </rPh>
    <rPh sb="20" eb="21">
      <t>フ</t>
    </rPh>
    <rPh sb="22" eb="23">
      <t>ナオ</t>
    </rPh>
    <rPh sb="31" eb="33">
      <t>ショウモウ</t>
    </rPh>
    <phoneticPr fontId="7"/>
  </si>
  <si>
    <t>見た目はただの革鞄だが、中にはニンス族ならば必須の器具試薬であふれかえっている。</t>
    <rPh sb="0" eb="1">
      <t>ミ</t>
    </rPh>
    <rPh sb="2" eb="3">
      <t>メ</t>
    </rPh>
    <rPh sb="7" eb="9">
      <t>カワカバン</t>
    </rPh>
    <rPh sb="12" eb="13">
      <t>ナカ</t>
    </rPh>
    <rPh sb="18" eb="19">
      <t>ゾク</t>
    </rPh>
    <rPh sb="22" eb="24">
      <t>ヒッス</t>
    </rPh>
    <rPh sb="25" eb="27">
      <t>キグ</t>
    </rPh>
    <rPh sb="27" eb="29">
      <t>シヤク</t>
    </rPh>
    <phoneticPr fontId="6"/>
  </si>
  <si>
    <t>へへっ、とっておきのおハナシがあるんでさあ、ダンナぁ？</t>
    <phoneticPr fontId="6"/>
  </si>
  <si>
    <t>※合計3つのクラスの肉体・技術・感情・知性・希望の合計がそれぞれの能力率となる。</t>
    <rPh sb="1" eb="3">
      <t>ゴウケイ</t>
    </rPh>
    <rPh sb="10" eb="12">
      <t>ニクタイ</t>
    </rPh>
    <rPh sb="13" eb="15">
      <t>ギジュツ</t>
    </rPh>
    <rPh sb="16" eb="18">
      <t>カンジョウ</t>
    </rPh>
    <rPh sb="19" eb="21">
      <t>チセイ</t>
    </rPh>
    <rPh sb="22" eb="24">
      <t>キボウ</t>
    </rPh>
    <rPh sb="25" eb="27">
      <t>ゴウケイ</t>
    </rPh>
    <rPh sb="33" eb="35">
      <t>ノウリョク</t>
    </rPh>
    <rPh sb="35" eb="36">
      <t>リツ</t>
    </rPh>
    <phoneticPr fontId="7"/>
  </si>
  <si>
    <t>∴ラピット・ウィット∴</t>
    <phoneticPr fontId="6"/>
  </si>
  <si>
    <t>∴ジャッジメント∴</t>
    <phoneticPr fontId="6"/>
  </si>
  <si>
    <t>ワルム</t>
    <phoneticPr fontId="7"/>
  </si>
  <si>
    <t>∴フォーリン・フェザー∴</t>
    <phoneticPr fontId="6"/>
  </si>
  <si>
    <t>グレス</t>
    <phoneticPr fontId="7"/>
  </si>
  <si>
    <t>ラチェル</t>
    <phoneticPr fontId="7"/>
  </si>
  <si>
    <t>∴プロフェニティ∴</t>
    <phoneticPr fontId="6"/>
  </si>
  <si>
    <t>デュルフ</t>
    <phoneticPr fontId="7"/>
  </si>
  <si>
    <t>∴冒涜∴</t>
    <rPh sb="1" eb="3">
      <t>ボウトク</t>
    </rPh>
    <phoneticPr fontId="6"/>
  </si>
  <si>
    <t>∴プロフェニティ∴</t>
    <phoneticPr fontId="6"/>
  </si>
  <si>
    <t>∴ヴァニッシュメント∴</t>
    <phoneticPr fontId="6"/>
  </si>
  <si>
    <t>マギアー</t>
    <phoneticPr fontId="7"/>
  </si>
  <si>
    <t>∴無限光∴</t>
    <rPh sb="1" eb="3">
      <t>ムゲン</t>
    </rPh>
    <rPh sb="3" eb="4">
      <t>コウ</t>
    </rPh>
    <phoneticPr fontId="7"/>
  </si>
  <si>
    <t>∴アイン・ソフ・アウル∴</t>
    <phoneticPr fontId="6"/>
  </si>
  <si>
    <t>∴無形虚闇∴</t>
    <rPh sb="1" eb="2">
      <t>ム</t>
    </rPh>
    <rPh sb="2" eb="3">
      <t>ケイ</t>
    </rPh>
    <rPh sb="3" eb="4">
      <t>キョ</t>
    </rPh>
    <rPh sb="4" eb="5">
      <t>アン</t>
    </rPh>
    <phoneticPr fontId="7"/>
  </si>
  <si>
    <t>∴レリックス・ソウル∴</t>
    <phoneticPr fontId="6"/>
  </si>
  <si>
    <t>∴エクスカリバー∴</t>
    <phoneticPr fontId="6"/>
  </si>
  <si>
    <t>年齢</t>
    <rPh sb="0" eb="2">
      <t>ネンレイ</t>
    </rPh>
    <phoneticPr fontId="29"/>
  </si>
  <si>
    <t>身長</t>
    <rPh sb="0" eb="2">
      <t>シンチョウ</t>
    </rPh>
    <phoneticPr fontId="29"/>
  </si>
  <si>
    <t>毛並</t>
    <rPh sb="0" eb="2">
      <t>ケナ</t>
    </rPh>
    <phoneticPr fontId="29"/>
  </si>
  <si>
    <t>能力率</t>
    <rPh sb="0" eb="2">
      <t>ノウリョク</t>
    </rPh>
    <rPh sb="2" eb="3">
      <t>リツ</t>
    </rPh>
    <phoneticPr fontId="29"/>
  </si>
  <si>
    <t>生命力</t>
    <rPh sb="0" eb="3">
      <t>セイメイリョク</t>
    </rPh>
    <phoneticPr fontId="29"/>
  </si>
  <si>
    <t>輝魂力</t>
    <rPh sb="0" eb="1">
      <t>キ</t>
    </rPh>
    <rPh sb="1" eb="2">
      <t>コン</t>
    </rPh>
    <rPh sb="2" eb="3">
      <t>リョク</t>
    </rPh>
    <phoneticPr fontId="29"/>
  </si>
  <si>
    <t>行動値</t>
    <rPh sb="0" eb="2">
      <t>コウドウ</t>
    </rPh>
    <rPh sb="2" eb="3">
      <t>チ</t>
    </rPh>
    <phoneticPr fontId="29"/>
  </si>
  <si>
    <t>肉体</t>
    <rPh sb="0" eb="2">
      <t>ニクタイ</t>
    </rPh>
    <phoneticPr fontId="29"/>
  </si>
  <si>
    <t>ＨＰ</t>
    <phoneticPr fontId="29"/>
  </si>
  <si>
    <t>特技修正</t>
    <rPh sb="0" eb="2">
      <t>トクギ</t>
    </rPh>
    <rPh sb="2" eb="4">
      <t>シュウセイ</t>
    </rPh>
    <phoneticPr fontId="29"/>
  </si>
  <si>
    <t>白兵</t>
    <rPh sb="0" eb="2">
      <t>ハクヘイ</t>
    </rPh>
    <phoneticPr fontId="29"/>
  </si>
  <si>
    <t>回避</t>
    <rPh sb="0" eb="2">
      <t>カイヒ</t>
    </rPh>
    <phoneticPr fontId="29"/>
  </si>
  <si>
    <t>運動</t>
    <rPh sb="0" eb="2">
      <t>ウンドウ</t>
    </rPh>
    <phoneticPr fontId="29"/>
  </si>
  <si>
    <t>備考</t>
    <rPh sb="0" eb="2">
      <t>ビコウ</t>
    </rPh>
    <phoneticPr fontId="29"/>
  </si>
  <si>
    <t>瘴気</t>
    <rPh sb="0" eb="2">
      <t>ショウキ</t>
    </rPh>
    <phoneticPr fontId="29"/>
  </si>
  <si>
    <t>射撃</t>
    <rPh sb="0" eb="2">
      <t>シャゲキ</t>
    </rPh>
    <phoneticPr fontId="29"/>
  </si>
  <si>
    <t>擬魔</t>
    <rPh sb="0" eb="1">
      <t>ギ</t>
    </rPh>
    <rPh sb="1" eb="2">
      <t>マ</t>
    </rPh>
    <phoneticPr fontId="29"/>
  </si>
  <si>
    <t>手当</t>
    <rPh sb="0" eb="2">
      <t>テアテ</t>
    </rPh>
    <phoneticPr fontId="29"/>
  </si>
  <si>
    <t>製作</t>
    <rPh sb="0" eb="2">
      <t>セイサク</t>
    </rPh>
    <phoneticPr fontId="29"/>
  </si>
  <si>
    <t>感情</t>
    <rPh sb="0" eb="2">
      <t>カンジョウ</t>
    </rPh>
    <phoneticPr fontId="29"/>
  </si>
  <si>
    <t>独魔</t>
    <rPh sb="0" eb="1">
      <t>ドク</t>
    </rPh>
    <rPh sb="1" eb="2">
      <t>マ</t>
    </rPh>
    <phoneticPr fontId="29"/>
  </si>
  <si>
    <t>自我</t>
    <rPh sb="0" eb="2">
      <t>ジガ</t>
    </rPh>
    <phoneticPr fontId="29"/>
  </si>
  <si>
    <t>交渉</t>
    <rPh sb="0" eb="2">
      <t>コウショウ</t>
    </rPh>
    <phoneticPr fontId="29"/>
  </si>
  <si>
    <t>観察</t>
    <rPh sb="0" eb="2">
      <t>カンサツ</t>
    </rPh>
    <phoneticPr fontId="29"/>
  </si>
  <si>
    <t>知性</t>
    <rPh sb="0" eb="2">
      <t>チセイ</t>
    </rPh>
    <phoneticPr fontId="29"/>
  </si>
  <si>
    <t>秘魔</t>
    <rPh sb="0" eb="1">
      <t>ヒ</t>
    </rPh>
    <rPh sb="1" eb="2">
      <t>マ</t>
    </rPh>
    <phoneticPr fontId="29"/>
  </si>
  <si>
    <t>隠密</t>
    <rPh sb="0" eb="2">
      <t>オンミツ</t>
    </rPh>
    <phoneticPr fontId="29"/>
  </si>
  <si>
    <t>心理</t>
    <rPh sb="0" eb="2">
      <t>シンリ</t>
    </rPh>
    <phoneticPr fontId="29"/>
  </si>
  <si>
    <t>希望</t>
    <rPh sb="0" eb="2">
      <t>キボウ</t>
    </rPh>
    <phoneticPr fontId="29"/>
  </si>
  <si>
    <t>信念</t>
    <rPh sb="0" eb="2">
      <t>シンネン</t>
    </rPh>
    <phoneticPr fontId="29"/>
  </si>
  <si>
    <t>キャラクターシート</t>
    <phoneticPr fontId="6"/>
  </si>
  <si>
    <t>プレイヤー名</t>
    <rPh sb="5" eb="6">
      <t>メイ</t>
    </rPh>
    <phoneticPr fontId="6"/>
  </si>
  <si>
    <t>キャラクター名</t>
    <rPh sb="6" eb="7">
      <t>メイ</t>
    </rPh>
    <phoneticPr fontId="6"/>
  </si>
  <si>
    <t>クラス</t>
    <phoneticPr fontId="6"/>
  </si>
  <si>
    <t>グロウ</t>
    <phoneticPr fontId="6"/>
  </si>
  <si>
    <t>ブラッド</t>
    <phoneticPr fontId="6"/>
  </si>
  <si>
    <t>ソウル</t>
    <phoneticPr fontId="6"/>
  </si>
  <si>
    <t>マインド</t>
    <phoneticPr fontId="6"/>
  </si>
  <si>
    <t>遺痕位置</t>
    <rPh sb="0" eb="2">
      <t>イコン</t>
    </rPh>
    <rPh sb="2" eb="4">
      <t>イチ</t>
    </rPh>
    <phoneticPr fontId="6"/>
  </si>
  <si>
    <t>体重</t>
    <rPh sb="0" eb="2">
      <t>タイジュウ</t>
    </rPh>
    <phoneticPr fontId="6"/>
  </si>
  <si>
    <t>瞳</t>
    <rPh sb="0" eb="1">
      <t>ヒトミ</t>
    </rPh>
    <phoneticPr fontId="29"/>
  </si>
  <si>
    <t>修正</t>
    <rPh sb="0" eb="2">
      <t>シュウセイ</t>
    </rPh>
    <phoneticPr fontId="6"/>
  </si>
  <si>
    <t>使用経験点</t>
    <rPh sb="0" eb="2">
      <t>シヨウ</t>
    </rPh>
    <rPh sb="2" eb="4">
      <t>ケイケン</t>
    </rPh>
    <rPh sb="4" eb="5">
      <t>テン</t>
    </rPh>
    <phoneticPr fontId="6"/>
  </si>
  <si>
    <t>必要経験点</t>
    <rPh sb="0" eb="2">
      <t>ヒツヨウ</t>
    </rPh>
    <rPh sb="2" eb="4">
      <t>ケイケン</t>
    </rPh>
    <rPh sb="4" eb="5">
      <t>テン</t>
    </rPh>
    <phoneticPr fontId="6"/>
  </si>
  <si>
    <t>格闘</t>
    <rPh sb="0" eb="2">
      <t>カクトウ</t>
    </rPh>
    <phoneticPr fontId="29"/>
  </si>
  <si>
    <t>敏捷</t>
    <rPh sb="0" eb="2">
      <t>ビンショウ</t>
    </rPh>
    <phoneticPr fontId="29"/>
  </si>
  <si>
    <t>性別</t>
    <rPh sb="0" eb="2">
      <t>セイベツ</t>
    </rPh>
    <phoneticPr fontId="6"/>
  </si>
  <si>
    <t>技能率</t>
    <rPh sb="0" eb="2">
      <t>ギノウ</t>
    </rPh>
    <rPh sb="2" eb="3">
      <t>リツ</t>
    </rPh>
    <phoneticPr fontId="6"/>
  </si>
  <si>
    <t>レベル</t>
    <phoneticPr fontId="6"/>
  </si>
  <si>
    <t>合計</t>
    <rPh sb="0" eb="2">
      <t>ゴウケイ</t>
    </rPh>
    <phoneticPr fontId="6"/>
  </si>
  <si>
    <t>能力値計算表（触らないでください）</t>
    <rPh sb="0" eb="3">
      <t>ノウリョクチ</t>
    </rPh>
    <rPh sb="3" eb="5">
      <t>ケイサン</t>
    </rPh>
    <rPh sb="5" eb="6">
      <t>ヒョウ</t>
    </rPh>
    <rPh sb="7" eb="8">
      <t>サワ</t>
    </rPh>
    <phoneticPr fontId="6"/>
  </si>
  <si>
    <t>成長</t>
    <rPh sb="0" eb="2">
      <t>セイチョウ</t>
    </rPh>
    <phoneticPr fontId="6"/>
  </si>
  <si>
    <t>消費経験点</t>
    <rPh sb="0" eb="2">
      <t>ショウヒ</t>
    </rPh>
    <rPh sb="2" eb="4">
      <t>ケイケン</t>
    </rPh>
    <rPh sb="4" eb="5">
      <t>テン</t>
    </rPh>
    <phoneticPr fontId="6"/>
  </si>
  <si>
    <t>肉体</t>
    <rPh sb="0" eb="2">
      <t>ニクタイ</t>
    </rPh>
    <phoneticPr fontId="6"/>
  </si>
  <si>
    <t>敏捷</t>
    <rPh sb="0" eb="2">
      <t>ビンショウ</t>
    </rPh>
    <phoneticPr fontId="6"/>
  </si>
  <si>
    <t>感情</t>
    <rPh sb="0" eb="2">
      <t>カンジョウ</t>
    </rPh>
    <phoneticPr fontId="6"/>
  </si>
  <si>
    <t>知性</t>
    <rPh sb="0" eb="2">
      <t>チセイ</t>
    </rPh>
    <phoneticPr fontId="6"/>
  </si>
  <si>
    <t>希望</t>
    <rPh sb="0" eb="2">
      <t>キボウ</t>
    </rPh>
    <phoneticPr fontId="6"/>
  </si>
  <si>
    <t>副能力値</t>
    <rPh sb="0" eb="1">
      <t>フク</t>
    </rPh>
    <rPh sb="1" eb="4">
      <t>ノウリョクチ</t>
    </rPh>
    <phoneticPr fontId="6"/>
  </si>
  <si>
    <t>ＳＰ</t>
    <phoneticPr fontId="29"/>
  </si>
  <si>
    <t>ＡＰ</t>
    <phoneticPr fontId="29"/>
  </si>
  <si>
    <t>重量修正</t>
    <rPh sb="0" eb="2">
      <t>ジュウリョウ</t>
    </rPh>
    <rPh sb="2" eb="4">
      <t>シュウセイ</t>
    </rPh>
    <phoneticPr fontId="29"/>
  </si>
  <si>
    <t>エングラム</t>
    <phoneticPr fontId="6"/>
  </si>
  <si>
    <t>三前世</t>
    <rPh sb="0" eb="1">
      <t>サン</t>
    </rPh>
    <rPh sb="1" eb="3">
      <t>ゼンセ</t>
    </rPh>
    <phoneticPr fontId="6"/>
  </si>
  <si>
    <t>前々世</t>
    <rPh sb="0" eb="2">
      <t>ゼンゼン</t>
    </rPh>
    <rPh sb="2" eb="3">
      <t>セ</t>
    </rPh>
    <phoneticPr fontId="6"/>
  </si>
  <si>
    <t>前世</t>
    <rPh sb="0" eb="2">
      <t>ゼンセ</t>
    </rPh>
    <phoneticPr fontId="6"/>
  </si>
  <si>
    <t>遺</t>
    <rPh sb="0" eb="1">
      <t>イ</t>
    </rPh>
    <phoneticPr fontId="29"/>
  </si>
  <si>
    <t>痕</t>
    <rPh sb="0" eb="1">
      <t>アト</t>
    </rPh>
    <phoneticPr fontId="6"/>
  </si>
  <si>
    <t>怨</t>
    <rPh sb="0" eb="1">
      <t>オン</t>
    </rPh>
    <phoneticPr fontId="29"/>
  </si>
  <si>
    <t>フェイト</t>
    <phoneticPr fontId="6"/>
  </si>
  <si>
    <t>状態</t>
    <rPh sb="0" eb="2">
      <t>ジョウタイ</t>
    </rPh>
    <phoneticPr fontId="6"/>
  </si>
  <si>
    <t>関係</t>
    <rPh sb="0" eb="2">
      <t>カンケイ</t>
    </rPh>
    <phoneticPr fontId="6"/>
  </si>
  <si>
    <t>名前</t>
    <rPh sb="0" eb="2">
      <t>ナマエ</t>
    </rPh>
    <phoneticPr fontId="6"/>
  </si>
  <si>
    <t>備考</t>
    <rPh sb="0" eb="2">
      <t>ビコウ</t>
    </rPh>
    <phoneticPr fontId="6"/>
  </si>
  <si>
    <t>△：三前世、×：忘失</t>
    <rPh sb="2" eb="3">
      <t>サン</t>
    </rPh>
    <rPh sb="3" eb="5">
      <t>ゼンセ</t>
    </rPh>
    <rPh sb="8" eb="10">
      <t>ボウシツ</t>
    </rPh>
    <phoneticPr fontId="6"/>
  </si>
  <si>
    <t>●：現世、◎：前世、○：前々世、</t>
  </si>
  <si>
    <t>特技修正</t>
    <rPh sb="0" eb="2">
      <t>トクギ</t>
    </rPh>
    <rPh sb="2" eb="4">
      <t>シュウセイ</t>
    </rPh>
    <phoneticPr fontId="6"/>
  </si>
  <si>
    <t>フェイト数上限</t>
    <rPh sb="4" eb="5">
      <t>スウ</t>
    </rPh>
    <rPh sb="5" eb="7">
      <t>ジョウゲン</t>
    </rPh>
    <phoneticPr fontId="6"/>
  </si>
  <si>
    <t>トライブ</t>
    <phoneticPr fontId="6"/>
  </si>
  <si>
    <t>エヴァネセント</t>
    <phoneticPr fontId="6"/>
  </si>
  <si>
    <t>経験点表</t>
    <rPh sb="0" eb="2">
      <t>ケイケン</t>
    </rPh>
    <rPh sb="2" eb="3">
      <t>テン</t>
    </rPh>
    <rPh sb="3" eb="4">
      <t>ヒョウ</t>
    </rPh>
    <phoneticPr fontId="6"/>
  </si>
  <si>
    <t>能力値</t>
    <rPh sb="0" eb="3">
      <t>ノウリョクチ</t>
    </rPh>
    <phoneticPr fontId="6"/>
  </si>
  <si>
    <t>アーツ</t>
    <phoneticPr fontId="6"/>
  </si>
  <si>
    <t>∴フォーチュン・グラス∴</t>
    <phoneticPr fontId="6"/>
  </si>
  <si>
    <t>∴浄化の光∴</t>
    <rPh sb="1" eb="3">
      <t>ジョウカ</t>
    </rPh>
    <rPh sb="4" eb="5">
      <t>ヒカリ</t>
    </rPh>
    <phoneticPr fontId="6"/>
  </si>
  <si>
    <t>塔</t>
    <rPh sb="0" eb="1">
      <t>トウ</t>
    </rPh>
    <phoneticPr fontId="6"/>
  </si>
  <si>
    <t>∴巡命∴</t>
    <rPh sb="1" eb="2">
      <t>メグ</t>
    </rPh>
    <rPh sb="2" eb="3">
      <t>イノチ</t>
    </rPh>
    <phoneticPr fontId="6"/>
  </si>
  <si>
    <t>星</t>
    <rPh sb="0" eb="1">
      <t>ホシ</t>
    </rPh>
    <phoneticPr fontId="6"/>
  </si>
  <si>
    <t>皇帝</t>
    <rPh sb="0" eb="2">
      <t>コウテイ</t>
    </rPh>
    <phoneticPr fontId="6"/>
  </si>
  <si>
    <t>女帝</t>
    <rPh sb="0" eb="2">
      <t>ジョテイ</t>
    </rPh>
    <phoneticPr fontId="6"/>
  </si>
  <si>
    <t>隠者</t>
    <rPh sb="0" eb="2">
      <t>インジャ</t>
    </rPh>
    <phoneticPr fontId="6"/>
  </si>
  <si>
    <t>審判</t>
    <rPh sb="0" eb="2">
      <t>シンパン</t>
    </rPh>
    <phoneticPr fontId="6"/>
  </si>
  <si>
    <t>世界</t>
    <rPh sb="0" eb="2">
      <t>セカイ</t>
    </rPh>
    <phoneticPr fontId="6"/>
  </si>
  <si>
    <t>運命の輪</t>
    <rPh sb="0" eb="2">
      <t>ウンメイ</t>
    </rPh>
    <rPh sb="3" eb="4">
      <t>ワ</t>
    </rPh>
    <phoneticPr fontId="6"/>
  </si>
  <si>
    <t>15i</t>
    <phoneticPr fontId="6"/>
  </si>
  <si>
    <t>悪魔</t>
    <rPh sb="0" eb="2">
      <t>アクマ</t>
    </rPh>
    <phoneticPr fontId="6"/>
  </si>
  <si>
    <t>愚者</t>
    <rPh sb="0" eb="2">
      <t>グシャ</t>
    </rPh>
    <phoneticPr fontId="6"/>
  </si>
  <si>
    <t>-</t>
    <phoneticPr fontId="6"/>
  </si>
  <si>
    <t>魔術師</t>
    <rPh sb="0" eb="3">
      <t>マジュツシ</t>
    </rPh>
    <phoneticPr fontId="6"/>
  </si>
  <si>
    <t>教皇</t>
    <rPh sb="0" eb="2">
      <t>キョウコウ</t>
    </rPh>
    <phoneticPr fontId="6"/>
  </si>
  <si>
    <t>女教皇</t>
    <rPh sb="0" eb="1">
      <t>オンナ</t>
    </rPh>
    <rPh sb="1" eb="3">
      <t>キョウコウ</t>
    </rPh>
    <phoneticPr fontId="6"/>
  </si>
  <si>
    <t>力</t>
    <rPh sb="0" eb="1">
      <t>チカラ</t>
    </rPh>
    <phoneticPr fontId="6"/>
  </si>
  <si>
    <t>恋人</t>
    <rPh sb="0" eb="2">
      <t>コイビト</t>
    </rPh>
    <phoneticPr fontId="6"/>
  </si>
  <si>
    <t>戦車</t>
    <rPh sb="0" eb="2">
      <t>センシャ</t>
    </rPh>
    <phoneticPr fontId="6"/>
  </si>
  <si>
    <t>死神</t>
    <rPh sb="0" eb="2">
      <t>シニガミ</t>
    </rPh>
    <phoneticPr fontId="6"/>
  </si>
  <si>
    <t>正義</t>
    <rPh sb="0" eb="2">
      <t>セイギ</t>
    </rPh>
    <phoneticPr fontId="6"/>
  </si>
  <si>
    <t>吊られた男</t>
    <rPh sb="0" eb="1">
      <t>ツ</t>
    </rPh>
    <rPh sb="4" eb="5">
      <t>オトコ</t>
    </rPh>
    <phoneticPr fontId="6"/>
  </si>
  <si>
    <t>節制</t>
    <rPh sb="0" eb="2">
      <t>セッセイ</t>
    </rPh>
    <phoneticPr fontId="6"/>
  </si>
  <si>
    <t>月</t>
    <rPh sb="0" eb="1">
      <t>ツキ</t>
    </rPh>
    <phoneticPr fontId="6"/>
  </si>
  <si>
    <t>太陽</t>
    <rPh sb="0" eb="2">
      <t>タイヨウ</t>
    </rPh>
    <phoneticPr fontId="6"/>
  </si>
  <si>
    <t>ラメンター</t>
    <phoneticPr fontId="7"/>
  </si>
  <si>
    <t>∴輪廻転生∴</t>
    <rPh sb="1" eb="5">
      <t>リンネテンショウ</t>
    </rPh>
    <phoneticPr fontId="6"/>
  </si>
  <si>
    <t>∴リンカネーション∴</t>
    <phoneticPr fontId="6"/>
  </si>
  <si>
    <t>マキナ</t>
    <phoneticPr fontId="7"/>
  </si>
  <si>
    <t>∴戦神機構∴</t>
    <rPh sb="1" eb="3">
      <t>センシン</t>
    </rPh>
    <rPh sb="3" eb="5">
      <t>キコウ</t>
    </rPh>
    <phoneticPr fontId="7"/>
  </si>
  <si>
    <t>∴ジャガーノート∴</t>
    <phoneticPr fontId="6"/>
  </si>
  <si>
    <t>カテナ</t>
    <phoneticPr fontId="7"/>
  </si>
  <si>
    <t>∴神獣の宴∴</t>
    <rPh sb="1" eb="3">
      <t>シンジュウ</t>
    </rPh>
    <rPh sb="4" eb="5">
      <t>ウタゲ</t>
    </rPh>
    <phoneticPr fontId="6"/>
  </si>
  <si>
    <t>∴ルフィアン・マーチ∴</t>
    <phoneticPr fontId="6"/>
  </si>
  <si>
    <t>アルマトラ</t>
    <phoneticPr fontId="7"/>
  </si>
  <si>
    <t>∴虹の加護∴</t>
    <rPh sb="1" eb="2">
      <t>ニジ</t>
    </rPh>
    <rPh sb="3" eb="5">
      <t>カゴ</t>
    </rPh>
    <phoneticPr fontId="7"/>
  </si>
  <si>
    <t>∴ビフレスト∴</t>
    <phoneticPr fontId="6"/>
  </si>
  <si>
    <t>∴夜鷹の夢∴</t>
    <rPh sb="1" eb="3">
      <t>ヨタカ</t>
    </rPh>
    <rPh sb="4" eb="5">
      <t>ユメ</t>
    </rPh>
    <phoneticPr fontId="7"/>
  </si>
  <si>
    <t>∴エフェメラ∴</t>
    <phoneticPr fontId="6"/>
  </si>
  <si>
    <t>アウグストス</t>
    <phoneticPr fontId="7"/>
  </si>
  <si>
    <t>∴死の舞踏∴</t>
    <rPh sb="1" eb="2">
      <t>シ</t>
    </rPh>
    <rPh sb="3" eb="5">
      <t>ブトウ</t>
    </rPh>
    <phoneticPr fontId="6"/>
  </si>
  <si>
    <t>グラディウス</t>
    <phoneticPr fontId="7"/>
  </si>
  <si>
    <t>∴ピュリファイア∴</t>
    <phoneticPr fontId="6"/>
  </si>
  <si>
    <t>レリクイア</t>
    <phoneticPr fontId="7"/>
  </si>
  <si>
    <t>ソフィア</t>
    <phoneticPr fontId="7"/>
  </si>
  <si>
    <t>∴メメント・モリ∴</t>
    <phoneticPr fontId="6"/>
  </si>
  <si>
    <t>ルーメン</t>
    <phoneticPr fontId="7"/>
  </si>
  <si>
    <t>テネブリス</t>
    <phoneticPr fontId="7"/>
  </si>
  <si>
    <t>∴タフ・ボフ・ケセク∴</t>
    <phoneticPr fontId="6"/>
  </si>
  <si>
    <t>カンデラ</t>
    <phoneticPr fontId="7"/>
  </si>
  <si>
    <t>ノクス</t>
    <phoneticPr fontId="7"/>
  </si>
  <si>
    <t>サジタリウス</t>
    <phoneticPr fontId="7"/>
  </si>
  <si>
    <t>∴パーガトリィ∴</t>
    <phoneticPr fontId="6"/>
  </si>
  <si>
    <t>カンデラ</t>
    <phoneticPr fontId="6"/>
  </si>
  <si>
    <t>テネブリス</t>
    <phoneticPr fontId="6"/>
  </si>
  <si>
    <t>マギアー</t>
    <phoneticPr fontId="6"/>
  </si>
  <si>
    <t>マオ</t>
    <phoneticPr fontId="6"/>
  </si>
  <si>
    <t>闇への滑落</t>
    <rPh sb="0" eb="1">
      <t>ヤミ</t>
    </rPh>
    <rPh sb="3" eb="5">
      <t>カツラク</t>
    </rPh>
    <phoneticPr fontId="6"/>
  </si>
  <si>
    <t>キミは魔導師の両親の血を濃く受け継いだ、魔法使いだ。</t>
    <rPh sb="3" eb="6">
      <t>マドウシ</t>
    </rPh>
    <rPh sb="7" eb="9">
      <t>リョウシン</t>
    </rPh>
    <rPh sb="10" eb="11">
      <t>チ</t>
    </rPh>
    <rPh sb="12" eb="13">
      <t>コ</t>
    </rPh>
    <rPh sb="14" eb="15">
      <t>ウ</t>
    </rPh>
    <rPh sb="16" eb="17">
      <t>ツ</t>
    </rPh>
    <rPh sb="20" eb="23">
      <t>マホウツカ</t>
    </rPh>
    <phoneticPr fontId="6"/>
  </si>
  <si>
    <t>剣だけでは屠れぬ魔物を討伐するため、キミは常に必要とされた。</t>
    <rPh sb="0" eb="1">
      <t>ケン</t>
    </rPh>
    <rPh sb="5" eb="6">
      <t>ホフ</t>
    </rPh>
    <rPh sb="8" eb="10">
      <t>マモノ</t>
    </rPh>
    <rPh sb="11" eb="13">
      <t>トウバツ</t>
    </rPh>
    <rPh sb="21" eb="22">
      <t>ツネ</t>
    </rPh>
    <rPh sb="23" eb="25">
      <t>ヒツヨウ</t>
    </rPh>
    <phoneticPr fontId="6"/>
  </si>
  <si>
    <t>●</t>
    <phoneticPr fontId="6"/>
  </si>
  <si>
    <t>○</t>
    <phoneticPr fontId="6"/>
  </si>
  <si>
    <t>キミが魔物の牙に倒れ、生まれ故郷が闇に呑まれた、あの日まで。</t>
    <rPh sb="3" eb="5">
      <t>マモノ</t>
    </rPh>
    <rPh sb="6" eb="7">
      <t>キバ</t>
    </rPh>
    <rPh sb="8" eb="9">
      <t>タオ</t>
    </rPh>
    <rPh sb="11" eb="12">
      <t>ウ</t>
    </rPh>
    <rPh sb="14" eb="16">
      <t>コキョウ</t>
    </rPh>
    <rPh sb="17" eb="18">
      <t>ヤミ</t>
    </rPh>
    <rPh sb="19" eb="20">
      <t>ノ</t>
    </rPh>
    <rPh sb="26" eb="27">
      <t>ヒ</t>
    </rPh>
    <phoneticPr fontId="6"/>
  </si>
  <si>
    <t>瘴気の中で目を覚ましたキミは、瘴気なしには生きられない体だった。</t>
    <rPh sb="0" eb="2">
      <t>ショウキ</t>
    </rPh>
    <rPh sb="3" eb="4">
      <t>ナカ</t>
    </rPh>
    <rPh sb="5" eb="6">
      <t>メ</t>
    </rPh>
    <rPh sb="7" eb="8">
      <t>サ</t>
    </rPh>
    <rPh sb="15" eb="17">
      <t>ショウキ</t>
    </rPh>
    <rPh sb="21" eb="22">
      <t>イ</t>
    </rPh>
    <rPh sb="27" eb="28">
      <t>カラダ</t>
    </rPh>
    <phoneticPr fontId="6"/>
  </si>
  <si>
    <t>“流氷”に拾われ、村を護ることは続けた。だが、未だ矛盾の答えは出ない。</t>
    <rPh sb="1" eb="3">
      <t>リュウヒョウ</t>
    </rPh>
    <rPh sb="5" eb="6">
      <t>ヒロ</t>
    </rPh>
    <rPh sb="9" eb="10">
      <t>ムラ</t>
    </rPh>
    <rPh sb="11" eb="12">
      <t>マモ</t>
    </rPh>
    <rPh sb="16" eb="17">
      <t>ツヅ</t>
    </rPh>
    <rPh sb="23" eb="24">
      <t>イマ</t>
    </rPh>
    <rPh sb="25" eb="27">
      <t>ムジュン</t>
    </rPh>
    <rPh sb="28" eb="29">
      <t>コタ</t>
    </rPh>
    <rPh sb="31" eb="32">
      <t>デ</t>
    </rPh>
    <phoneticPr fontId="6"/>
  </si>
  <si>
    <t>ノクス</t>
    <phoneticPr fontId="6"/>
  </si>
  <si>
    <t>合計</t>
    <rPh sb="0" eb="2">
      <t>ゴウケイ</t>
    </rPh>
    <phoneticPr fontId="6"/>
  </si>
  <si>
    <t>∴断罪の宝剣∴</t>
    <rPh sb="1" eb="3">
      <t>ダンザイ</t>
    </rPh>
    <rPh sb="4" eb="5">
      <t>タカラ</t>
    </rPh>
    <rPh sb="5" eb="6">
      <t>ケン</t>
    </rPh>
    <phoneticPr fontId="7"/>
  </si>
  <si>
    <t>∴クレセント・ムーン∴</t>
    <phoneticPr fontId="6"/>
  </si>
  <si>
    <t>∴星に願いを∴</t>
    <rPh sb="1" eb="2">
      <t>ホシ</t>
    </rPh>
    <rPh sb="3" eb="4">
      <t>ネガ</t>
    </rPh>
    <phoneticPr fontId="6"/>
  </si>
  <si>
    <t>∴ウィッシュ・スター∴</t>
    <phoneticPr fontId="6"/>
  </si>
  <si>
    <t>剣</t>
    <rPh sb="0" eb="1">
      <t>ケン</t>
    </rPh>
    <phoneticPr fontId="6"/>
  </si>
  <si>
    <t>弓</t>
    <rPh sb="0" eb="1">
      <t>ユミ</t>
    </rPh>
    <phoneticPr fontId="6"/>
  </si>
  <si>
    <t>盾</t>
    <rPh sb="0" eb="1">
      <t>タテ</t>
    </rPh>
    <phoneticPr fontId="6"/>
  </si>
  <si>
    <t>杖</t>
    <rPh sb="0" eb="1">
      <t>ツエ</t>
    </rPh>
    <phoneticPr fontId="6"/>
  </si>
  <si>
    <t>灯</t>
    <rPh sb="0" eb="1">
      <t>アカリ</t>
    </rPh>
    <phoneticPr fontId="6"/>
  </si>
  <si>
    <t>技能</t>
    <rPh sb="0" eb="2">
      <t>ギノウ</t>
    </rPh>
    <phoneticPr fontId="6"/>
  </si>
  <si>
    <t>威力</t>
    <rPh sb="0" eb="2">
      <t>イリョク</t>
    </rPh>
    <phoneticPr fontId="6"/>
  </si>
  <si>
    <t>斬</t>
    <rPh sb="0" eb="1">
      <t>ザン</t>
    </rPh>
    <phoneticPr fontId="6"/>
  </si>
  <si>
    <t>刺</t>
    <rPh sb="0" eb="1">
      <t>サ</t>
    </rPh>
    <phoneticPr fontId="6"/>
  </si>
  <si>
    <t>殴</t>
    <rPh sb="0" eb="1">
      <t>ナグ</t>
    </rPh>
    <phoneticPr fontId="6"/>
  </si>
  <si>
    <t>癒</t>
    <rPh sb="0" eb="1">
      <t>イヤ</t>
    </rPh>
    <phoneticPr fontId="6"/>
  </si>
  <si>
    <t>魔力</t>
    <rPh sb="0" eb="2">
      <t>マリョク</t>
    </rPh>
    <phoneticPr fontId="6"/>
  </si>
  <si>
    <t>防御値</t>
    <rPh sb="0" eb="2">
      <t>ボウギョ</t>
    </rPh>
    <rPh sb="2" eb="3">
      <t>チ</t>
    </rPh>
    <phoneticPr fontId="6"/>
  </si>
  <si>
    <t>抵抗値</t>
    <rPh sb="0" eb="3">
      <t>テイコウチ</t>
    </rPh>
    <phoneticPr fontId="6"/>
  </si>
  <si>
    <t>白兵</t>
    <rPh sb="0" eb="2">
      <t>ハクヘイ</t>
    </rPh>
    <phoneticPr fontId="6"/>
  </si>
  <si>
    <t>格闘</t>
    <rPh sb="0" eb="2">
      <t>カクトウ</t>
    </rPh>
    <phoneticPr fontId="6"/>
  </si>
  <si>
    <t>射撃</t>
    <rPh sb="0" eb="2">
      <t>シャゲキ</t>
    </rPh>
    <phoneticPr fontId="6"/>
  </si>
  <si>
    <t>A</t>
    <phoneticPr fontId="6"/>
  </si>
  <si>
    <t>A</t>
    <phoneticPr fontId="6"/>
  </si>
  <si>
    <t>スキル名</t>
    <rPh sb="3" eb="4">
      <t>メイ</t>
    </rPh>
    <phoneticPr fontId="6"/>
  </si>
  <si>
    <t>効果</t>
    <rPh sb="0" eb="2">
      <t>コウカ</t>
    </rPh>
    <phoneticPr fontId="6"/>
  </si>
  <si>
    <t>双頭</t>
    <rPh sb="0" eb="2">
      <t>ソウトウ</t>
    </rPh>
    <phoneticPr fontId="6"/>
  </si>
  <si>
    <t>範囲化</t>
    <rPh sb="0" eb="2">
      <t>ハンイ</t>
    </rPh>
    <rPh sb="2" eb="3">
      <t>カ</t>
    </rPh>
    <phoneticPr fontId="6"/>
  </si>
  <si>
    <t>シーン化</t>
    <rPh sb="3" eb="4">
      <t>カ</t>
    </rPh>
    <phoneticPr fontId="6"/>
  </si>
  <si>
    <t>銃剣</t>
    <rPh sb="0" eb="1">
      <t>ジュウ</t>
    </rPh>
    <rPh sb="1" eb="2">
      <t>ケン</t>
    </rPh>
    <phoneticPr fontId="6"/>
  </si>
  <si>
    <t>近距離</t>
    <rPh sb="0" eb="3">
      <t>キンキョリ</t>
    </rPh>
    <phoneticPr fontId="6"/>
  </si>
  <si>
    <t>中距離</t>
    <rPh sb="0" eb="3">
      <t>チュウキョリ</t>
    </rPh>
    <phoneticPr fontId="6"/>
  </si>
  <si>
    <t>遠距離</t>
    <rPh sb="0" eb="3">
      <t>エンキョリ</t>
    </rPh>
    <phoneticPr fontId="6"/>
  </si>
  <si>
    <t>超遠距離</t>
    <rPh sb="0" eb="1">
      <t>チョウ</t>
    </rPh>
    <rPh sb="1" eb="2">
      <t>エン</t>
    </rPh>
    <rPh sb="2" eb="4">
      <t>キョリ</t>
    </rPh>
    <phoneticPr fontId="6"/>
  </si>
  <si>
    <t>アストラル</t>
    <phoneticPr fontId="6"/>
  </si>
  <si>
    <t>B</t>
    <phoneticPr fontId="6"/>
  </si>
  <si>
    <t>-</t>
    <phoneticPr fontId="6"/>
  </si>
  <si>
    <t>-</t>
    <phoneticPr fontId="6"/>
  </si>
  <si>
    <t>-</t>
    <phoneticPr fontId="6"/>
  </si>
  <si>
    <t>-</t>
    <phoneticPr fontId="6"/>
  </si>
  <si>
    <t>B</t>
    <phoneticPr fontId="6"/>
  </si>
  <si>
    <t>-</t>
    <phoneticPr fontId="6"/>
  </si>
  <si>
    <t>-</t>
    <phoneticPr fontId="6"/>
  </si>
  <si>
    <t>技能レベル</t>
    <rPh sb="0" eb="2">
      <t>ギノウ</t>
    </rPh>
    <phoneticPr fontId="6"/>
  </si>
  <si>
    <t>元値</t>
    <rPh sb="0" eb="1">
      <t>モト</t>
    </rPh>
    <rPh sb="1" eb="2">
      <t>チ</t>
    </rPh>
    <phoneticPr fontId="6"/>
  </si>
  <si>
    <t>レリック</t>
    <phoneticPr fontId="6"/>
  </si>
  <si>
    <t>アイテム</t>
    <phoneticPr fontId="6"/>
  </si>
  <si>
    <t>●</t>
    <phoneticPr fontId="6"/>
  </si>
  <si>
    <t>◎</t>
    <phoneticPr fontId="6"/>
  </si>
  <si>
    <t>このスキルは2個まで重複して取得できる。1個で対象を「範囲（強制）」にし、2個で「範囲（選択）」にする。</t>
    <rPh sb="7" eb="8">
      <t>コ</t>
    </rPh>
    <rPh sb="10" eb="12">
      <t>ジュウフク</t>
    </rPh>
    <rPh sb="14" eb="16">
      <t>シュトク</t>
    </rPh>
    <rPh sb="21" eb="22">
      <t>コ</t>
    </rPh>
    <rPh sb="23" eb="25">
      <t>タイショウ</t>
    </rPh>
    <rPh sb="27" eb="29">
      <t>ハンイ</t>
    </rPh>
    <rPh sb="30" eb="32">
      <t>キョウセイ</t>
    </rPh>
    <rPh sb="38" eb="39">
      <t>コ</t>
    </rPh>
    <rPh sb="41" eb="43">
      <t>ハンイ</t>
    </rPh>
    <rPh sb="44" eb="46">
      <t>センタク</t>
    </rPh>
    <phoneticPr fontId="6"/>
  </si>
  <si>
    <t>このスキルは2個まで重複して取得できる。「範囲化」を2個取得していないと取得できない。1個で対象を「シーン（強制）」にし、2個で「シーン（選択）」にする。</t>
    <rPh sb="7" eb="8">
      <t>コ</t>
    </rPh>
    <rPh sb="10" eb="12">
      <t>ジュウフク</t>
    </rPh>
    <rPh sb="14" eb="16">
      <t>シュトク</t>
    </rPh>
    <rPh sb="21" eb="23">
      <t>ハンイ</t>
    </rPh>
    <rPh sb="23" eb="24">
      <t>カ</t>
    </rPh>
    <rPh sb="27" eb="28">
      <t>コ</t>
    </rPh>
    <rPh sb="28" eb="30">
      <t>シュトク</t>
    </rPh>
    <rPh sb="36" eb="38">
      <t>シュトク</t>
    </rPh>
    <rPh sb="44" eb="45">
      <t>コ</t>
    </rPh>
    <rPh sb="46" eb="48">
      <t>タイショウ</t>
    </rPh>
    <rPh sb="54" eb="56">
      <t>キョウセイ</t>
    </rPh>
    <rPh sb="62" eb="63">
      <t>コ</t>
    </rPh>
    <rPh sb="69" eb="71">
      <t>センタク</t>
    </rPh>
    <phoneticPr fontId="6"/>
  </si>
  <si>
    <t>このスキルは「～距離」を取得している時、取得できる。「至近」にも攻撃できるようになる。</t>
    <rPh sb="8" eb="10">
      <t>キョリ</t>
    </rPh>
    <rPh sb="12" eb="14">
      <t>シュトク</t>
    </rPh>
    <rPh sb="18" eb="19">
      <t>トキ</t>
    </rPh>
    <rPh sb="20" eb="22">
      <t>シュトク</t>
    </rPh>
    <rPh sb="27" eb="29">
      <t>シキン</t>
    </rPh>
    <rPh sb="32" eb="34">
      <t>コウゲキ</t>
    </rPh>
    <phoneticPr fontId="6"/>
  </si>
  <si>
    <t>射程が「近」になる。</t>
    <rPh sb="0" eb="2">
      <t>シャテイ</t>
    </rPh>
    <rPh sb="4" eb="5">
      <t>キン</t>
    </rPh>
    <phoneticPr fontId="6"/>
  </si>
  <si>
    <t>暗器化</t>
    <rPh sb="0" eb="2">
      <t>アンキ</t>
    </rPh>
    <rPh sb="2" eb="3">
      <t>カ</t>
    </rPh>
    <phoneticPr fontId="6"/>
  </si>
  <si>
    <t>巨大化</t>
    <rPh sb="0" eb="2">
      <t>キョダイ</t>
    </rPh>
    <rPh sb="2" eb="3">
      <t>カ</t>
    </rPh>
    <phoneticPr fontId="6"/>
  </si>
  <si>
    <t>重厚化</t>
    <rPh sb="0" eb="2">
      <t>ジュウコウ</t>
    </rPh>
    <rPh sb="2" eb="3">
      <t>カ</t>
    </rPh>
    <phoneticPr fontId="6"/>
  </si>
  <si>
    <t>このスキルは重複して取得できる。重量を5点増加させ、威力を5点ないし魔力を3点増加させる。</t>
    <rPh sb="6" eb="8">
      <t>ジュウフク</t>
    </rPh>
    <rPh sb="10" eb="12">
      <t>シュトク</t>
    </rPh>
    <rPh sb="16" eb="18">
      <t>ジュウリョウ</t>
    </rPh>
    <rPh sb="20" eb="21">
      <t>テン</t>
    </rPh>
    <rPh sb="21" eb="23">
      <t>ゾウカ</t>
    </rPh>
    <rPh sb="26" eb="28">
      <t>イリョク</t>
    </rPh>
    <rPh sb="30" eb="31">
      <t>テン</t>
    </rPh>
    <rPh sb="34" eb="36">
      <t>マリョク</t>
    </rPh>
    <rPh sb="38" eb="39">
      <t>テン</t>
    </rPh>
    <rPh sb="39" eb="41">
      <t>ゾウカ</t>
    </rPh>
    <phoneticPr fontId="6"/>
  </si>
  <si>
    <t>軽量化</t>
    <rPh sb="0" eb="3">
      <t>ケイリョウカ</t>
    </rPh>
    <phoneticPr fontId="6"/>
  </si>
  <si>
    <t>このスキルは重複して取得できる。重量を5点増加させ、防御値を3点ないし抵抗値を3点増加させる。</t>
    <rPh sb="6" eb="8">
      <t>ジュウフク</t>
    </rPh>
    <rPh sb="10" eb="12">
      <t>シュトク</t>
    </rPh>
    <rPh sb="16" eb="18">
      <t>ジュウリョウ</t>
    </rPh>
    <rPh sb="20" eb="21">
      <t>テン</t>
    </rPh>
    <rPh sb="21" eb="23">
      <t>ゾウカ</t>
    </rPh>
    <rPh sb="26" eb="28">
      <t>ボウギョ</t>
    </rPh>
    <rPh sb="28" eb="29">
      <t>チ</t>
    </rPh>
    <rPh sb="31" eb="32">
      <t>テン</t>
    </rPh>
    <rPh sb="35" eb="38">
      <t>テイコウチ</t>
    </rPh>
    <rPh sb="40" eb="41">
      <t>テン</t>
    </rPh>
    <rPh sb="41" eb="43">
      <t>ゾウカ</t>
    </rPh>
    <phoneticPr fontId="6"/>
  </si>
  <si>
    <t>※「弓」は、スキル「近距離」を最初から取得している。</t>
    <rPh sb="2" eb="3">
      <t>ユミ</t>
    </rPh>
    <rPh sb="10" eb="13">
      <t>キンキョリ</t>
    </rPh>
    <rPh sb="15" eb="17">
      <t>サイショ</t>
    </rPh>
    <rPh sb="19" eb="21">
      <t>シュトク</t>
    </rPh>
    <phoneticPr fontId="6"/>
  </si>
  <si>
    <t>癒力</t>
    <rPh sb="0" eb="1">
      <t>ユ</t>
    </rPh>
    <rPh sb="1" eb="2">
      <t>リョク</t>
    </rPh>
    <phoneticPr fontId="6"/>
  </si>
  <si>
    <t>デフォルトレリック</t>
    <phoneticPr fontId="6"/>
  </si>
  <si>
    <t>対象</t>
  </si>
  <si>
    <t>対象</t>
    <rPh sb="0" eb="2">
      <t>タイショウ</t>
    </rPh>
    <phoneticPr fontId="6"/>
  </si>
  <si>
    <t>射程</t>
  </si>
  <si>
    <t>射程</t>
    <rPh sb="0" eb="2">
      <t>シャテイ</t>
    </rPh>
    <phoneticPr fontId="6"/>
  </si>
  <si>
    <t>部位</t>
    <rPh sb="0" eb="2">
      <t>ブイ</t>
    </rPh>
    <phoneticPr fontId="6"/>
  </si>
  <si>
    <t>重量</t>
    <rPh sb="0" eb="2">
      <t>ジュウリョウ</t>
    </rPh>
    <phoneticPr fontId="6"/>
  </si>
  <si>
    <t>レリック</t>
    <phoneticPr fontId="6"/>
  </si>
  <si>
    <t>技能</t>
    <rPh sb="0" eb="2">
      <t>ギノウ</t>
    </rPh>
    <phoneticPr fontId="6"/>
  </si>
  <si>
    <t>斬</t>
    <rPh sb="0" eb="1">
      <t>ザン</t>
    </rPh>
    <phoneticPr fontId="6"/>
  </si>
  <si>
    <t>刺</t>
    <rPh sb="0" eb="1">
      <t>サ</t>
    </rPh>
    <phoneticPr fontId="6"/>
  </si>
  <si>
    <t>殴</t>
    <rPh sb="0" eb="1">
      <t>ナグ</t>
    </rPh>
    <phoneticPr fontId="6"/>
  </si>
  <si>
    <t>無</t>
    <rPh sb="0" eb="1">
      <t>ム</t>
    </rPh>
    <phoneticPr fontId="6"/>
  </si>
  <si>
    <t>癒</t>
    <rPh sb="0" eb="1">
      <t>イヤ</t>
    </rPh>
    <phoneticPr fontId="6"/>
  </si>
  <si>
    <t>威力</t>
    <rPh sb="0" eb="2">
      <t>イリョク</t>
    </rPh>
    <phoneticPr fontId="6"/>
  </si>
  <si>
    <t>魔力</t>
    <rPh sb="0" eb="2">
      <t>マリョク</t>
    </rPh>
    <phoneticPr fontId="6"/>
  </si>
  <si>
    <t>防御</t>
    <rPh sb="0" eb="2">
      <t>ボウギョ</t>
    </rPh>
    <phoneticPr fontId="6"/>
  </si>
  <si>
    <t>抵抗</t>
    <rPh sb="0" eb="2">
      <t>テイコウ</t>
    </rPh>
    <phoneticPr fontId="6"/>
  </si>
  <si>
    <t>レリックの銘</t>
    <rPh sb="5" eb="6">
      <t>メイ</t>
    </rPh>
    <phoneticPr fontId="6"/>
  </si>
  <si>
    <t>スキル</t>
    <phoneticPr fontId="6"/>
  </si>
  <si>
    <t>説明</t>
    <rPh sb="0" eb="2">
      <t>セツメイ</t>
    </rPh>
    <phoneticPr fontId="6"/>
  </si>
  <si>
    <t>経験点</t>
    <rPh sb="0" eb="2">
      <t>ケイケン</t>
    </rPh>
    <rPh sb="2" eb="3">
      <t>テン</t>
    </rPh>
    <phoneticPr fontId="6"/>
  </si>
  <si>
    <t>分類</t>
    <rPh sb="0" eb="2">
      <t>ブンルイ</t>
    </rPh>
    <phoneticPr fontId="6"/>
  </si>
  <si>
    <t>分類</t>
    <rPh sb="0" eb="2">
      <t>ブンルイ</t>
    </rPh>
    <phoneticPr fontId="6"/>
  </si>
  <si>
    <t>両手</t>
    <rPh sb="0" eb="2">
      <t>リョウテ</t>
    </rPh>
    <phoneticPr fontId="6"/>
  </si>
  <si>
    <t>通常武器</t>
    <rPh sb="0" eb="2">
      <t>ツウジョウ</t>
    </rPh>
    <rPh sb="2" eb="4">
      <t>ブキ</t>
    </rPh>
    <phoneticPr fontId="6"/>
  </si>
  <si>
    <t>-</t>
    <phoneticPr fontId="6"/>
  </si>
  <si>
    <t>単体</t>
    <rPh sb="0" eb="2">
      <t>タンタイ</t>
    </rPh>
    <phoneticPr fontId="6"/>
  </si>
  <si>
    <t>至近</t>
    <rPh sb="0" eb="2">
      <t>シキン</t>
    </rPh>
    <phoneticPr fontId="6"/>
  </si>
  <si>
    <t>-</t>
    <phoneticPr fontId="6"/>
  </si>
  <si>
    <t>殴+8</t>
    <rPh sb="0" eb="1">
      <t>ナグ</t>
    </rPh>
    <phoneticPr fontId="6"/>
  </si>
  <si>
    <t>-</t>
    <phoneticPr fontId="6"/>
  </si>
  <si>
    <t>殴+0</t>
    <rPh sb="0" eb="1">
      <t>ナグ</t>
    </rPh>
    <phoneticPr fontId="6"/>
  </si>
  <si>
    <t>クラス</t>
  </si>
  <si>
    <t>種別</t>
  </si>
  <si>
    <t>負荷</t>
  </si>
  <si>
    <t>代償</t>
  </si>
  <si>
    <t>タイミング</t>
  </si>
  <si>
    <t>効果</t>
  </si>
  <si>
    <t>名称</t>
    <rPh sb="0" eb="2">
      <t>メイショウ</t>
    </rPh>
    <phoneticPr fontId="6"/>
  </si>
  <si>
    <t>No.</t>
    <phoneticPr fontId="6"/>
  </si>
  <si>
    <t>技能</t>
    <phoneticPr fontId="6"/>
  </si>
  <si>
    <t>制限</t>
    <rPh sb="0" eb="2">
      <t>セイゲン</t>
    </rPh>
    <phoneticPr fontId="6"/>
  </si>
  <si>
    <t>96～99</t>
    <phoneticPr fontId="7"/>
  </si>
  <si>
    <t>01</t>
    <phoneticPr fontId="6"/>
  </si>
  <si>
    <t>02～05</t>
    <phoneticPr fontId="7"/>
  </si>
  <si>
    <t>06～95</t>
    <phoneticPr fontId="7"/>
  </si>
  <si>
    <t>初期フェイト表（ＮＰＣ表）</t>
    <rPh sb="0" eb="2">
      <t>ショキ</t>
    </rPh>
    <rPh sb="6" eb="7">
      <t>ヒョウ</t>
    </rPh>
    <rPh sb="11" eb="12">
      <t>ヒョウ</t>
    </rPh>
    <phoneticPr fontId="7"/>
  </si>
  <si>
    <t>“贖罪の重剣”ダスク=トワイライト</t>
    <phoneticPr fontId="6"/>
  </si>
  <si>
    <t>“災厄招きの”シグマ</t>
  </si>
  <si>
    <t>“No.002”カトレア</t>
    <phoneticPr fontId="6"/>
  </si>
  <si>
    <t>“宰相”ドルナ=ベルク</t>
    <rPh sb="1" eb="3">
      <t>サイショウ</t>
    </rPh>
    <phoneticPr fontId="6"/>
  </si>
  <si>
    <t>“静寂の騎士”フェンデルト=クロムウェル</t>
    <phoneticPr fontId="6"/>
  </si>
  <si>
    <t>“頭領の懐刀”葵衣 空翠</t>
    <phoneticPr fontId="6"/>
  </si>
  <si>
    <t>“大兄”マドック=シーフォート</t>
    <rPh sb="1" eb="3">
      <t>タイケイ</t>
    </rPh>
    <phoneticPr fontId="6"/>
  </si>
  <si>
    <t>“黒夜の王”ネロ</t>
    <phoneticPr fontId="6"/>
  </si>
  <si>
    <t>“慟哭する邪竜”安治田ミント</t>
    <phoneticPr fontId="6"/>
  </si>
  <si>
    <t>署名</t>
    <rPh sb="0" eb="2">
      <t>ショメイ</t>
    </rPh>
    <phoneticPr fontId="29"/>
  </si>
  <si>
    <t>点</t>
    <rPh sb="0" eb="1">
      <t>テン</t>
    </rPh>
    <phoneticPr fontId="29"/>
  </si>
  <si>
    <t>合計</t>
    <rPh sb="0" eb="2">
      <t>ゴウケイ</t>
    </rPh>
    <phoneticPr fontId="29"/>
  </si>
  <si>
    <t>ヘイズルーン</t>
    <phoneticPr fontId="29"/>
  </si>
  <si>
    <t>１点</t>
    <rPh sb="1" eb="2">
      <t>テン</t>
    </rPh>
    <phoneticPr fontId="29"/>
  </si>
  <si>
    <t>準備または後片付けをした</t>
    <rPh sb="0" eb="2">
      <t>ジュンビ</t>
    </rPh>
    <rPh sb="5" eb="8">
      <t>アトカタヅ</t>
    </rPh>
    <phoneticPr fontId="29"/>
  </si>
  <si>
    <t>シナリオの進行を助けた</t>
    <rPh sb="5" eb="7">
      <t>シンコウ</t>
    </rPh>
    <rPh sb="8" eb="9">
      <t>タス</t>
    </rPh>
    <phoneticPr fontId="29"/>
  </si>
  <si>
    <t>他のプレイヤーを助けた</t>
    <rPh sb="0" eb="1">
      <t>ホカ</t>
    </rPh>
    <rPh sb="8" eb="9">
      <t>タス</t>
    </rPh>
    <phoneticPr fontId="29"/>
  </si>
  <si>
    <t>よいロールプレイをした</t>
    <phoneticPr fontId="29"/>
  </si>
  <si>
    <t>怨痕者の魂を救済した</t>
    <rPh sb="0" eb="1">
      <t>オン</t>
    </rPh>
    <rPh sb="1" eb="2">
      <t>アト</t>
    </rPh>
    <rPh sb="2" eb="3">
      <t>シャ</t>
    </rPh>
    <rPh sb="4" eb="5">
      <t>タマシイ</t>
    </rPh>
    <rPh sb="6" eb="8">
      <t>キュウサイ</t>
    </rPh>
    <phoneticPr fontId="29"/>
  </si>
  <si>
    <t>2点</t>
    <rPh sb="1" eb="2">
      <t>テン</t>
    </rPh>
    <phoneticPr fontId="29"/>
  </si>
  <si>
    <t>メモ</t>
    <phoneticPr fontId="29"/>
  </si>
  <si>
    <t>シナリオクエストを達成した</t>
    <rPh sb="9" eb="11">
      <t>タッセイ</t>
    </rPh>
    <phoneticPr fontId="29"/>
  </si>
  <si>
    <t>セッション終了後</t>
    <rPh sb="5" eb="8">
      <t>シュウリョウゴ</t>
    </rPh>
    <phoneticPr fontId="29"/>
  </si>
  <si>
    <t>》</t>
    <phoneticPr fontId="29"/>
  </si>
  <si>
    <t>《</t>
    <phoneticPr fontId="29"/>
  </si>
  <si>
    <t>カーヴドアーツ</t>
    <phoneticPr fontId="29"/>
  </si>
  <si>
    <t>Claw</t>
    <phoneticPr fontId="29"/>
  </si>
  <si>
    <t>銅貨</t>
    <rPh sb="0" eb="2">
      <t>ドウカ</t>
    </rPh>
    <phoneticPr fontId="29"/>
  </si>
  <si>
    <t>／</t>
    <phoneticPr fontId="29"/>
  </si>
  <si>
    <t>現世のエングラム</t>
    <rPh sb="0" eb="2">
      <t>ゲンセ</t>
    </rPh>
    <phoneticPr fontId="29"/>
  </si>
  <si>
    <t>現世でのフェイト</t>
    <rPh sb="0" eb="2">
      <t>ゲンセ</t>
    </rPh>
    <phoneticPr fontId="29"/>
  </si>
  <si>
    <t>Fang</t>
    <phoneticPr fontId="29"/>
  </si>
  <si>
    <t>銀貨</t>
    <rPh sb="0" eb="2">
      <t>ギンカ</t>
    </rPh>
    <phoneticPr fontId="29"/>
  </si>
  <si>
    <t>怨痕者の魂から祝福された</t>
    <rPh sb="0" eb="3">
      <t>エンコンシャ</t>
    </rPh>
    <rPh sb="4" eb="5">
      <t>タマシイ</t>
    </rPh>
    <rPh sb="7" eb="9">
      <t>シュクフク</t>
    </rPh>
    <phoneticPr fontId="29"/>
  </si>
  <si>
    <t>原罪の丘にて</t>
    <rPh sb="0" eb="2">
      <t>ゲンザイ</t>
    </rPh>
    <rPh sb="3" eb="4">
      <t>オカ</t>
    </rPh>
    <phoneticPr fontId="29"/>
  </si>
  <si>
    <t>Horn</t>
    <phoneticPr fontId="29"/>
  </si>
  <si>
    <t>金貨</t>
    <rPh sb="0" eb="2">
      <t>キンカ</t>
    </rPh>
    <phoneticPr fontId="29"/>
  </si>
  <si>
    <t>経験表</t>
    <rPh sb="0" eb="2">
      <t>ケイケン</t>
    </rPh>
    <rPh sb="2" eb="3">
      <t>ヒョウ</t>
    </rPh>
    <phoneticPr fontId="29"/>
  </si>
  <si>
    <t>所持金</t>
    <rPh sb="0" eb="3">
      <t>ショジキン</t>
    </rPh>
    <phoneticPr fontId="29"/>
  </si>
  <si>
    <t>アイテム</t>
    <phoneticPr fontId="29"/>
  </si>
  <si>
    <t>名前</t>
    <rPh sb="0" eb="2">
      <t>ナマエ</t>
    </rPh>
    <phoneticPr fontId="29"/>
  </si>
  <si>
    <t>関係</t>
    <rPh sb="0" eb="2">
      <t>カンケイ</t>
    </rPh>
    <phoneticPr fontId="29"/>
  </si>
  <si>
    <t>フェイト</t>
    <phoneticPr fontId="29"/>
  </si>
  <si>
    <t>蛇鎖</t>
    <rPh sb="0" eb="1">
      <t>ジャ</t>
    </rPh>
    <rPh sb="1" eb="2">
      <t>サ</t>
    </rPh>
    <phoneticPr fontId="29"/>
  </si>
  <si>
    <t>ＳＰ</t>
    <phoneticPr fontId="29"/>
  </si>
  <si>
    <t>ＨＰ</t>
    <phoneticPr fontId="29"/>
  </si>
  <si>
    <t>エングラムの効果</t>
    <rPh sb="6" eb="8">
      <t>コウカ</t>
    </rPh>
    <phoneticPr fontId="29"/>
  </si>
  <si>
    <t>陰</t>
    <rPh sb="0" eb="1">
      <t>カゲ</t>
    </rPh>
    <phoneticPr fontId="29"/>
  </si>
  <si>
    <t>陽</t>
    <rPh sb="0" eb="1">
      <t>ヨウ</t>
    </rPh>
    <phoneticPr fontId="29"/>
  </si>
  <si>
    <t>使用済</t>
    <rPh sb="0" eb="2">
      <t>シヨウ</t>
    </rPh>
    <rPh sb="2" eb="3">
      <t>スミ</t>
    </rPh>
    <phoneticPr fontId="29"/>
  </si>
  <si>
    <t>覚醒</t>
    <rPh sb="0" eb="2">
      <t>カクセイ</t>
    </rPh>
    <phoneticPr fontId="29"/>
  </si>
  <si>
    <t>前世</t>
    <rPh sb="0" eb="2">
      <t>ゼンセ</t>
    </rPh>
    <phoneticPr fontId="29"/>
  </si>
  <si>
    <t>前々世</t>
    <rPh sb="0" eb="2">
      <t>ゼンゼン</t>
    </rPh>
    <rPh sb="2" eb="3">
      <t>セ</t>
    </rPh>
    <phoneticPr fontId="29"/>
  </si>
  <si>
    <t>三前世</t>
    <rPh sb="0" eb="1">
      <t>サン</t>
    </rPh>
    <rPh sb="1" eb="3">
      <t>ゼンセ</t>
    </rPh>
    <phoneticPr fontId="29"/>
  </si>
  <si>
    <t>悔恨</t>
    <rPh sb="0" eb="2">
      <t>カイコン</t>
    </rPh>
    <phoneticPr fontId="29"/>
  </si>
  <si>
    <t>アクトタイトル</t>
    <phoneticPr fontId="29"/>
  </si>
  <si>
    <t>日付</t>
    <rPh sb="0" eb="2">
      <t>ヒヅケ</t>
    </rPh>
    <phoneticPr fontId="29"/>
  </si>
  <si>
    <t>ヘイズルーン名</t>
    <rPh sb="6" eb="7">
      <t>メイ</t>
    </rPh>
    <phoneticPr fontId="29"/>
  </si>
  <si>
    <t>レコードシート</t>
    <phoneticPr fontId="29"/>
  </si>
  <si>
    <t>プレイヤー名</t>
    <rPh sb="5" eb="6">
      <t>メイ</t>
    </rPh>
    <phoneticPr fontId="29"/>
  </si>
  <si>
    <t>キャラクター名</t>
    <rPh sb="6" eb="7">
      <t>メイ</t>
    </rPh>
    <phoneticPr fontId="29"/>
  </si>
  <si>
    <t>グロウ</t>
    <phoneticPr fontId="29"/>
  </si>
  <si>
    <t>ブラッドグロウ</t>
    <phoneticPr fontId="29"/>
  </si>
  <si>
    <t>[ポストロール]判定のダイスの十と一の位を入れ替える/判定を振り直す</t>
    <rPh sb="8" eb="10">
      <t>ハンテイ</t>
    </rPh>
    <rPh sb="15" eb="16">
      <t>ジュウ</t>
    </rPh>
    <rPh sb="17" eb="18">
      <t>イチ</t>
    </rPh>
    <rPh sb="19" eb="20">
      <t>クライ</t>
    </rPh>
    <rPh sb="21" eb="22">
      <t>イ</t>
    </rPh>
    <rPh sb="23" eb="24">
      <t>カ</t>
    </rPh>
    <rPh sb="27" eb="29">
      <t>ハンテイ</t>
    </rPh>
    <rPh sb="30" eb="31">
      <t>フ</t>
    </rPh>
    <rPh sb="32" eb="33">
      <t>ナオ</t>
    </rPh>
    <phoneticPr fontId="29"/>
  </si>
  <si>
    <t>ソウルグロウ</t>
    <phoneticPr fontId="29"/>
  </si>
  <si>
    <t>マインドグロウ</t>
    <phoneticPr fontId="29"/>
  </si>
  <si>
    <t>カーヴドアーツ：</t>
    <phoneticPr fontId="6"/>
  </si>
  <si>
    <t>ありません。技能とタイミングが同じであれば、組み合わせることができます。それは「技能：なし」も含みます。ただし、「-」は他のアーツと組み合わせることを想定していますので、他のどんなアーツとも組み合わせることができますが、単独では用いることができません。</t>
    <rPh sb="6" eb="8">
      <t>ギノウ</t>
    </rPh>
    <rPh sb="15" eb="16">
      <t>オナ</t>
    </rPh>
    <rPh sb="22" eb="23">
      <t>ク</t>
    </rPh>
    <rPh sb="24" eb="25">
      <t>ア</t>
    </rPh>
    <rPh sb="40" eb="42">
      <t>ギノウ</t>
    </rPh>
    <rPh sb="47" eb="48">
      <t>フク</t>
    </rPh>
    <rPh sb="60" eb="61">
      <t>ホカ</t>
    </rPh>
    <rPh sb="66" eb="67">
      <t>ク</t>
    </rPh>
    <rPh sb="68" eb="69">
      <t>ア</t>
    </rPh>
    <rPh sb="75" eb="77">
      <t>ソウテイ</t>
    </rPh>
    <rPh sb="85" eb="86">
      <t>ホカ</t>
    </rPh>
    <rPh sb="95" eb="96">
      <t>ク</t>
    </rPh>
    <rPh sb="97" eb="98">
      <t>ア</t>
    </rPh>
    <rPh sb="110" eb="112">
      <t>タンドク</t>
    </rPh>
    <rPh sb="114" eb="115">
      <t>モチ</t>
    </rPh>
    <phoneticPr fontId="7"/>
  </si>
  <si>
    <t>怨痕者の持っていたグロウ、印の個数分SPが回復。刻印があったなら、その個数D10点回復。</t>
    <rPh sb="0" eb="2">
      <t>エンコン</t>
    </rPh>
    <rPh sb="2" eb="3">
      <t>シャ</t>
    </rPh>
    <rPh sb="4" eb="5">
      <t>モ</t>
    </rPh>
    <rPh sb="13" eb="14">
      <t>イン</t>
    </rPh>
    <rPh sb="15" eb="17">
      <t>コスウ</t>
    </rPh>
    <rPh sb="17" eb="18">
      <t>ブン</t>
    </rPh>
    <rPh sb="21" eb="23">
      <t>カイフク</t>
    </rPh>
    <rPh sb="24" eb="26">
      <t>コクイン</t>
    </rPh>
    <rPh sb="35" eb="37">
      <t>コスウ</t>
    </rPh>
    <rPh sb="40" eb="41">
      <t>テン</t>
    </rPh>
    <rPh sb="41" eb="43">
      <t>カイフク</t>
    </rPh>
    <phoneticPr fontId="7"/>
  </si>
  <si>
    <t>同志</t>
    <rPh sb="0" eb="2">
      <t>ドウシ</t>
    </rPh>
    <phoneticPr fontId="6"/>
  </si>
  <si>
    <t>尊敬</t>
    <rPh sb="0" eb="2">
      <t>ソンケイ</t>
    </rPh>
    <phoneticPr fontId="6"/>
  </si>
  <si>
    <t>商売</t>
    <rPh sb="0" eb="2">
      <t>ショウバイ</t>
    </rPh>
    <phoneticPr fontId="6"/>
  </si>
  <si>
    <t>主従</t>
    <rPh sb="0" eb="2">
      <t>シュジュウ</t>
    </rPh>
    <phoneticPr fontId="6"/>
  </si>
  <si>
    <t>家族</t>
    <rPh sb="0" eb="2">
      <t>カゾク</t>
    </rPh>
    <phoneticPr fontId="6"/>
  </si>
  <si>
    <t>貸し</t>
    <rPh sb="0" eb="1">
      <t>カ</t>
    </rPh>
    <phoneticPr fontId="6"/>
  </si>
  <si>
    <t>信頼</t>
    <rPh sb="0" eb="2">
      <t>シンライ</t>
    </rPh>
    <phoneticPr fontId="6"/>
  </si>
  <si>
    <t>脅威</t>
    <rPh sb="0" eb="2">
      <t>キョウイ</t>
    </rPh>
    <phoneticPr fontId="6"/>
  </si>
  <si>
    <t>巨悪</t>
    <rPh sb="0" eb="2">
      <t>キョアク</t>
    </rPh>
    <phoneticPr fontId="6"/>
  </si>
  <si>
    <t>ﾑｰﾌﾞｱｸｼｮﾝ</t>
    <phoneticPr fontId="6"/>
  </si>
  <si>
    <t>戦闘移動で中距離まで、全力移動で遠距離まで移動できるようになる。消耗しない。</t>
    <rPh sb="0" eb="4">
      <t>セントウイドウ</t>
    </rPh>
    <rPh sb="5" eb="8">
      <t>チュウキョリ</t>
    </rPh>
    <rPh sb="11" eb="13">
      <t>ゼンリョク</t>
    </rPh>
    <rPh sb="13" eb="15">
      <t>イドウ</t>
    </rPh>
    <rPh sb="16" eb="19">
      <t>エンキョリ</t>
    </rPh>
    <rPh sb="21" eb="23">
      <t>イドウ</t>
    </rPh>
    <rPh sb="32" eb="34">
      <t>ショウモウ</t>
    </rPh>
    <phoneticPr fontId="7"/>
  </si>
  <si>
    <t>布の鎧</t>
    <rPh sb="0" eb="1">
      <t>ヌノ</t>
    </rPh>
    <rPh sb="2" eb="3">
      <t>ヨロイ</t>
    </rPh>
    <phoneticPr fontId="7"/>
  </si>
  <si>
    <t>徒手空拳</t>
    <rPh sb="0" eb="4">
      <t>トシュクウケン</t>
    </rPh>
    <phoneticPr fontId="6"/>
  </si>
  <si>
    <t>琥珀の首輪</t>
    <rPh sb="0" eb="2">
      <t>コハク</t>
    </rPh>
    <rPh sb="3" eb="5">
      <t>クビワ</t>
    </rPh>
    <phoneticPr fontId="7"/>
  </si>
  <si>
    <t>何らかの効果で与えられるダメージロールに+8D10する。このダメージは、リアクション側の装甲値、防御値、抵抗値を0として算出し、あらゆる手段で軽減・移し替えをすることができない（カバーリングを含む）。代償は「無+3D10点のダメージを受けること」である。このダメージは、あらゆる効果で軽減できない。</t>
    <rPh sb="0" eb="1">
      <t>ナン</t>
    </rPh>
    <rPh sb="4" eb="6">
      <t>コウカ</t>
    </rPh>
    <rPh sb="7" eb="8">
      <t>アタ</t>
    </rPh>
    <rPh sb="52" eb="55">
      <t>テイコウチ</t>
    </rPh>
    <rPh sb="68" eb="70">
      <t>シュダン</t>
    </rPh>
    <rPh sb="71" eb="73">
      <t>ケイゲン</t>
    </rPh>
    <rPh sb="74" eb="75">
      <t>ウツ</t>
    </rPh>
    <rPh sb="76" eb="77">
      <t>カ</t>
    </rPh>
    <rPh sb="96" eb="97">
      <t>フク</t>
    </rPh>
    <rPh sb="100" eb="102">
      <t>ダイショウ</t>
    </rPh>
    <rPh sb="104" eb="105">
      <t>ム</t>
    </rPh>
    <rPh sb="110" eb="111">
      <t>テン</t>
    </rPh>
    <rPh sb="117" eb="118">
      <t>ウ</t>
    </rPh>
    <rPh sb="139" eb="141">
      <t>コウカ</t>
    </rPh>
    <rPh sb="142" eb="144">
      <t>ケイゲン</t>
    </rPh>
    <phoneticPr fontId="7"/>
  </si>
  <si>
    <t>効果</t>
    <rPh sb="0" eb="2">
      <t>コウカ</t>
    </rPh>
    <phoneticPr fontId="6"/>
  </si>
  <si>
    <t>フレーバー</t>
    <phoneticPr fontId="6"/>
  </si>
  <si>
    <t>名称</t>
    <rPh sb="0" eb="2">
      <t>メイショウ</t>
    </rPh>
    <phoneticPr fontId="6"/>
  </si>
  <si>
    <t>No.</t>
    <phoneticPr fontId="6"/>
  </si>
  <si>
    <t>分類</t>
    <rPh sb="0" eb="2">
      <t>ブンルイ</t>
    </rPh>
    <phoneticPr fontId="6"/>
  </si>
  <si>
    <t>記述がない限り、グロウ以外は発動できず、行動はできない。『気絶』している対象には「とどめを刺す」ことができる。</t>
    <phoneticPr fontId="6"/>
  </si>
  <si>
    <t>雷天</t>
    <rPh sb="0" eb="1">
      <t>カミナリ</t>
    </rPh>
    <rPh sb="1" eb="2">
      <t>テン</t>
    </rPh>
    <phoneticPr fontId="7"/>
  </si>
  <si>
    <t>何らかの判定を行う。攻撃、移動、応急処置など。</t>
    <rPh sb="0" eb="1">
      <t>ナン</t>
    </rPh>
    <rPh sb="4" eb="6">
      <t>ハンテイ</t>
    </rPh>
    <rPh sb="7" eb="8">
      <t>オコナ</t>
    </rPh>
    <rPh sb="10" eb="12">
      <t>コウゲキ</t>
    </rPh>
    <rPh sb="13" eb="15">
      <t>イドウ</t>
    </rPh>
    <rPh sb="16" eb="20">
      <t>オウキュウショチ</t>
    </rPh>
    <phoneticPr fontId="7"/>
  </si>
  <si>
    <t>戦闘移動が行える。</t>
    <rPh sb="0" eb="2">
      <t>セントウ</t>
    </rPh>
    <rPh sb="2" eb="4">
      <t>イドウ</t>
    </rPh>
    <rPh sb="5" eb="6">
      <t>オコナ</t>
    </rPh>
    <phoneticPr fontId="6"/>
  </si>
  <si>
    <t>レリックの持ち替え、レリックのダメージ属性の変更、マイナーアクションのアーツを使用ができる。アーツは組み合わせて使用できる。</t>
    <rPh sb="5" eb="6">
      <t>モ</t>
    </rPh>
    <rPh sb="7" eb="8">
      <t>カ</t>
    </rPh>
    <rPh sb="19" eb="21">
      <t>ゾクセイ</t>
    </rPh>
    <rPh sb="22" eb="24">
      <t>ヘンコウ</t>
    </rPh>
    <rPh sb="39" eb="41">
      <t>シヨウ</t>
    </rPh>
    <rPh sb="50" eb="51">
      <t>ク</t>
    </rPh>
    <rPh sb="52" eb="53">
      <t>ア</t>
    </rPh>
    <rPh sb="56" eb="58">
      <t>シヨウ</t>
    </rPh>
    <phoneticPr fontId="7"/>
  </si>
  <si>
    <t>ﾌﾟﾚﾛｰﾙｱｸｼｮﾝ</t>
    <phoneticPr fontId="6"/>
  </si>
  <si>
    <t>ﾎﾟｽﾄﾛｰﾙｱｸｼｮﾝ</t>
    <phoneticPr fontId="7"/>
  </si>
  <si>
    <t>ﾎﾟｽﾄﾛｰﾙｱｸｼｮﾝ</t>
    <phoneticPr fontId="7"/>
  </si>
  <si>
    <t>斬装甲値が最大値の半分、減少しているとしてダメージを計算する（端数切捨）。</t>
    <rPh sb="0" eb="1">
      <t>ザン</t>
    </rPh>
    <rPh sb="5" eb="8">
      <t>サイダイチ</t>
    </rPh>
    <rPh sb="9" eb="11">
      <t>ハンブン</t>
    </rPh>
    <rPh sb="12" eb="14">
      <t>ゲンショウ</t>
    </rPh>
    <phoneticPr fontId="7"/>
  </si>
  <si>
    <t>合計</t>
    <rPh sb="0" eb="2">
      <t>ゴウケイ</t>
    </rPh>
    <phoneticPr fontId="6"/>
  </si>
  <si>
    <t>魂魄経験点</t>
    <rPh sb="0" eb="2">
      <t>コンパク</t>
    </rPh>
    <rPh sb="2" eb="4">
      <t>ケイケン</t>
    </rPh>
    <rPh sb="4" eb="5">
      <t>テン</t>
    </rPh>
    <phoneticPr fontId="6"/>
  </si>
  <si>
    <t>3i</t>
    <phoneticPr fontId="7"/>
  </si>
  <si>
    <t>∴巡命(フォーチュン・グラス)∴</t>
    <rPh sb="1" eb="2">
      <t>ジュン</t>
    </rPh>
    <rPh sb="2" eb="3">
      <t>メイ</t>
    </rPh>
    <phoneticPr fontId="7"/>
  </si>
  <si>
    <t>∴浄化の光(ピュリファイア)∴</t>
    <rPh sb="1" eb="3">
      <t>ジョウカ</t>
    </rPh>
    <rPh sb="4" eb="5">
      <t>ヒカリ</t>
    </rPh>
    <phoneticPr fontId="7"/>
  </si>
  <si>
    <t>∴星に願いを(ウィッシュ・スター)∴</t>
    <rPh sb="1" eb="2">
      <t>ホシ</t>
    </rPh>
    <rPh sb="3" eb="4">
      <t>ネガ</t>
    </rPh>
    <phoneticPr fontId="7"/>
  </si>
  <si>
    <t>17i</t>
    <phoneticPr fontId="6"/>
  </si>
  <si>
    <t>∴月下の瞳∴</t>
    <rPh sb="1" eb="3">
      <t>ゲッカ</t>
    </rPh>
    <rPh sb="4" eb="5">
      <t>ヒトミ</t>
    </rPh>
    <phoneticPr fontId="7"/>
  </si>
  <si>
    <t>∴煉獄の火∴</t>
    <rPh sb="1" eb="3">
      <t>レンゴク</t>
    </rPh>
    <rPh sb="4" eb="5">
      <t>ヒ</t>
    </rPh>
    <phoneticPr fontId="6"/>
  </si>
  <si>
    <t>∴断罪の宝剣(エクスカリバー)∴</t>
    <rPh sb="1" eb="3">
      <t>ダンザイ</t>
    </rPh>
    <rPh sb="4" eb="5">
      <t>タカラ</t>
    </rPh>
    <rPh sb="5" eb="6">
      <t>ケン</t>
    </rPh>
    <phoneticPr fontId="7"/>
  </si>
  <si>
    <t>スティレット</t>
    <phoneticPr fontId="6"/>
  </si>
  <si>
    <t>メイス</t>
    <phoneticPr fontId="6"/>
  </si>
  <si>
    <t>ダーツ</t>
    <phoneticPr fontId="6"/>
  </si>
  <si>
    <t>チャクラム</t>
    <phoneticPr fontId="6"/>
  </si>
  <si>
    <t>シーヴズブレイド</t>
    <phoneticPr fontId="6"/>
  </si>
  <si>
    <t>カタール</t>
    <phoneticPr fontId="6"/>
  </si>
  <si>
    <t>仕込みナイフ</t>
    <rPh sb="0" eb="2">
      <t>シコ</t>
    </rPh>
    <phoneticPr fontId="6"/>
  </si>
  <si>
    <t>ナックルダスター</t>
    <phoneticPr fontId="6"/>
  </si>
  <si>
    <t>ショートソード</t>
    <phoneticPr fontId="6"/>
  </si>
  <si>
    <t>ブロードソード</t>
    <phoneticPr fontId="6"/>
  </si>
  <si>
    <t>両手でも片手でも扱える</t>
    <rPh sb="0" eb="2">
      <t>リョウテ</t>
    </rPh>
    <rPh sb="4" eb="6">
      <t>カタテ</t>
    </rPh>
    <rPh sb="8" eb="9">
      <t>アツカ</t>
    </rPh>
    <phoneticPr fontId="6"/>
  </si>
  <si>
    <t>バトルアックス</t>
    <phoneticPr fontId="6"/>
  </si>
  <si>
    <t>グレートアックス</t>
    <phoneticPr fontId="6"/>
  </si>
  <si>
    <t>トライデント</t>
    <phoneticPr fontId="6"/>
  </si>
  <si>
    <t>ハルバード</t>
    <phoneticPr fontId="6"/>
  </si>
  <si>
    <t>ソードブレイカー</t>
    <phoneticPr fontId="6"/>
  </si>
  <si>
    <t>ファルシオン</t>
    <phoneticPr fontId="6"/>
  </si>
  <si>
    <t>フランベルジュ</t>
    <phoneticPr fontId="6"/>
  </si>
  <si>
    <t>バックラー</t>
    <phoneticPr fontId="6"/>
  </si>
  <si>
    <t>ラウンドシールド</t>
    <phoneticPr fontId="6"/>
  </si>
  <si>
    <t>タワーシールド</t>
    <phoneticPr fontId="6"/>
  </si>
  <si>
    <t>忍刀</t>
    <rPh sb="0" eb="1">
      <t>シノブ</t>
    </rPh>
    <rPh sb="1" eb="2">
      <t>カタナ</t>
    </rPh>
    <phoneticPr fontId="6"/>
  </si>
  <si>
    <t>風魔手裏剣</t>
    <rPh sb="0" eb="2">
      <t>フウマ</t>
    </rPh>
    <rPh sb="2" eb="5">
      <t>シュリケン</t>
    </rPh>
    <phoneticPr fontId="6"/>
  </si>
  <si>
    <t>八方手裏剣</t>
    <rPh sb="0" eb="2">
      <t>ハッポウ</t>
    </rPh>
    <rPh sb="2" eb="5">
      <t>シュリケン</t>
    </rPh>
    <phoneticPr fontId="6"/>
  </si>
  <si>
    <t>手甲鉤</t>
    <rPh sb="0" eb="1">
      <t>テ</t>
    </rPh>
    <rPh sb="1" eb="2">
      <t>コウ</t>
    </rPh>
    <rPh sb="2" eb="3">
      <t>カギ</t>
    </rPh>
    <phoneticPr fontId="6"/>
  </si>
  <si>
    <t>烏子</t>
    <rPh sb="0" eb="1">
      <t>カラス</t>
    </rPh>
    <rPh sb="1" eb="2">
      <t>コ</t>
    </rPh>
    <phoneticPr fontId="6"/>
  </si>
  <si>
    <t>渇鋼糸</t>
    <rPh sb="0" eb="1">
      <t>カワ</t>
    </rPh>
    <rPh sb="1" eb="2">
      <t>ハガネ</t>
    </rPh>
    <rPh sb="2" eb="3">
      <t>イト</t>
    </rPh>
    <phoneticPr fontId="6"/>
  </si>
  <si>
    <t>霧雨針</t>
    <rPh sb="0" eb="2">
      <t>キリサメ</t>
    </rPh>
    <rPh sb="2" eb="3">
      <t>ハリ</t>
    </rPh>
    <phoneticPr fontId="6"/>
  </si>
  <si>
    <t>斬甲刀</t>
    <rPh sb="0" eb="1">
      <t>ザン</t>
    </rPh>
    <rPh sb="1" eb="2">
      <t>コウ</t>
    </rPh>
    <rPh sb="2" eb="3">
      <t>トウ</t>
    </rPh>
    <phoneticPr fontId="6"/>
  </si>
  <si>
    <t>深壊晶</t>
    <rPh sb="0" eb="1">
      <t>フカ</t>
    </rPh>
    <rPh sb="1" eb="2">
      <t>コワ</t>
    </rPh>
    <rPh sb="2" eb="3">
      <t>ショウ</t>
    </rPh>
    <phoneticPr fontId="6"/>
  </si>
  <si>
    <t>朱き舌</t>
    <rPh sb="0" eb="1">
      <t>アカ</t>
    </rPh>
    <rPh sb="2" eb="3">
      <t>シタ</t>
    </rPh>
    <phoneticPr fontId="6"/>
  </si>
  <si>
    <t>アカシアの杖</t>
    <rPh sb="5" eb="6">
      <t>ツエ</t>
    </rPh>
    <phoneticPr fontId="6"/>
  </si>
  <si>
    <t>フロギストンケイジ</t>
    <phoneticPr fontId="6"/>
  </si>
  <si>
    <t>信念を貫いた</t>
    <phoneticPr fontId="29"/>
  </si>
  <si>
    <t>値段</t>
    <rPh sb="0" eb="2">
      <t>ネダン</t>
    </rPh>
    <phoneticPr fontId="6"/>
  </si>
  <si>
    <t>肉体</t>
    <rPh sb="0" eb="2">
      <t>ニクタイ</t>
    </rPh>
    <phoneticPr fontId="6"/>
  </si>
  <si>
    <t>〔格〕</t>
    <rPh sb="1" eb="2">
      <t>カク</t>
    </rPh>
    <phoneticPr fontId="6"/>
  </si>
  <si>
    <t>丈夫な朱麻で作られたコート。旅人の必需品。</t>
    <rPh sb="0" eb="2">
      <t>ジョウブ</t>
    </rPh>
    <rPh sb="3" eb="4">
      <t>シュ</t>
    </rPh>
    <rPh sb="4" eb="5">
      <t>アサ</t>
    </rPh>
    <rPh sb="6" eb="7">
      <t>ツク</t>
    </rPh>
    <rPh sb="14" eb="16">
      <t>タビビト</t>
    </rPh>
    <rPh sb="17" eb="20">
      <t>ヒツジュヒン</t>
    </rPh>
    <phoneticPr fontId="6"/>
  </si>
  <si>
    <t>綿の入った防寒具。</t>
    <rPh sb="0" eb="1">
      <t>メン</t>
    </rPh>
    <rPh sb="2" eb="3">
      <t>ハイ</t>
    </rPh>
    <rPh sb="5" eb="7">
      <t>ボウカン</t>
    </rPh>
    <rPh sb="7" eb="8">
      <t>グ</t>
    </rPh>
    <phoneticPr fontId="6"/>
  </si>
  <si>
    <t>動物のなめし革で作られた革鎧。</t>
    <rPh sb="0" eb="2">
      <t>ドウブツ</t>
    </rPh>
    <rPh sb="6" eb="7">
      <t>カワ</t>
    </rPh>
    <rPh sb="8" eb="9">
      <t>ツク</t>
    </rPh>
    <rPh sb="12" eb="13">
      <t>カワ</t>
    </rPh>
    <rPh sb="13" eb="14">
      <t>ヨロイ</t>
    </rPh>
    <phoneticPr fontId="6"/>
  </si>
  <si>
    <t>細かい金輪でできた、俗にいう鎖帷子。</t>
    <rPh sb="0" eb="1">
      <t>コマ</t>
    </rPh>
    <rPh sb="3" eb="4">
      <t>カナ</t>
    </rPh>
    <rPh sb="4" eb="5">
      <t>ワ</t>
    </rPh>
    <rPh sb="10" eb="11">
      <t>ゾク</t>
    </rPh>
    <rPh sb="14" eb="17">
      <t>クサリカタビラ</t>
    </rPh>
    <phoneticPr fontId="6"/>
  </si>
  <si>
    <t>大きな金属板を繋ぎ合わせた立派な鎧。</t>
    <rPh sb="0" eb="1">
      <t>オオ</t>
    </rPh>
    <rPh sb="3" eb="6">
      <t>キンゾクバン</t>
    </rPh>
    <rPh sb="7" eb="8">
      <t>ツナ</t>
    </rPh>
    <rPh sb="9" eb="10">
      <t>ア</t>
    </rPh>
    <rPh sb="13" eb="15">
      <t>リッパ</t>
    </rPh>
    <rPh sb="16" eb="17">
      <t>ヨロイ</t>
    </rPh>
    <phoneticPr fontId="6"/>
  </si>
  <si>
    <t>全身を覆う鎧。オーダーメイドのため他人のものは着られない。着るのに数時間かかる。</t>
    <rPh sb="0" eb="2">
      <t>ゼンシン</t>
    </rPh>
    <rPh sb="3" eb="4">
      <t>オオ</t>
    </rPh>
    <rPh sb="5" eb="6">
      <t>ヨロイ</t>
    </rPh>
    <rPh sb="17" eb="19">
      <t>タニン</t>
    </rPh>
    <rPh sb="23" eb="24">
      <t>キ</t>
    </rPh>
    <rPh sb="29" eb="30">
      <t>キ</t>
    </rPh>
    <rPh sb="33" eb="36">
      <t>スウジカン</t>
    </rPh>
    <phoneticPr fontId="6"/>
  </si>
  <si>
    <t>修験者の身分を表す道着。</t>
    <rPh sb="0" eb="2">
      <t>シュゲン</t>
    </rPh>
    <rPh sb="2" eb="3">
      <t>シャ</t>
    </rPh>
    <rPh sb="4" eb="6">
      <t>ミブン</t>
    </rPh>
    <rPh sb="7" eb="8">
      <t>アラワ</t>
    </rPh>
    <rPh sb="9" eb="11">
      <t>ドウギ</t>
    </rPh>
    <phoneticPr fontId="6"/>
  </si>
  <si>
    <t>ラチェルが自身の鱗を細かく発達させたもの。刺突に弱い。</t>
    <rPh sb="5" eb="7">
      <t>ジシン</t>
    </rPh>
    <rPh sb="8" eb="9">
      <t>ウロコ</t>
    </rPh>
    <rPh sb="10" eb="11">
      <t>コマ</t>
    </rPh>
    <rPh sb="13" eb="15">
      <t>ハッタツ</t>
    </rPh>
    <rPh sb="21" eb="23">
      <t>シトツ</t>
    </rPh>
    <rPh sb="24" eb="25">
      <t>ヨワ</t>
    </rPh>
    <phoneticPr fontId="6"/>
  </si>
  <si>
    <t>ラチェルが自身の鱗を大型に発達硬化させたもの。衝撃に弱い。</t>
    <rPh sb="5" eb="7">
      <t>ジシン</t>
    </rPh>
    <rPh sb="8" eb="9">
      <t>ウロコ</t>
    </rPh>
    <rPh sb="10" eb="12">
      <t>オオガタ</t>
    </rPh>
    <rPh sb="13" eb="15">
      <t>ハッタツ</t>
    </rPh>
    <rPh sb="15" eb="17">
      <t>コウカ</t>
    </rPh>
    <rPh sb="23" eb="25">
      <t>ショウゲキ</t>
    </rPh>
    <rPh sb="26" eb="27">
      <t>ヨワ</t>
    </rPh>
    <phoneticPr fontId="6"/>
  </si>
  <si>
    <t>ラチェルの鱗が瘴気を蓄える構造に発達したもの。</t>
    <rPh sb="5" eb="6">
      <t>ウロコ</t>
    </rPh>
    <rPh sb="7" eb="9">
      <t>ショウキ</t>
    </rPh>
    <rPh sb="10" eb="11">
      <t>タクワ</t>
    </rPh>
    <rPh sb="13" eb="15">
      <t>コウゾウ</t>
    </rPh>
    <rPh sb="16" eb="18">
      <t>ハッタツ</t>
    </rPh>
    <phoneticPr fontId="6"/>
  </si>
  <si>
    <t>ディスペルの呪文を帯びたローブ。</t>
    <rPh sb="6" eb="8">
      <t>ジュモン</t>
    </rPh>
    <rPh sb="9" eb="10">
      <t>オ</t>
    </rPh>
    <phoneticPr fontId="6"/>
  </si>
  <si>
    <t>局部と胸のみを覆う、布製の鎧。一般人には裸同然過ぎて着られない。</t>
    <rPh sb="0" eb="1">
      <t>キョク</t>
    </rPh>
    <rPh sb="1" eb="2">
      <t>ブ</t>
    </rPh>
    <rPh sb="3" eb="4">
      <t>ムネ</t>
    </rPh>
    <rPh sb="7" eb="8">
      <t>オオ</t>
    </rPh>
    <rPh sb="10" eb="12">
      <t>ヌノセイ</t>
    </rPh>
    <rPh sb="13" eb="14">
      <t>ヨロイ</t>
    </rPh>
    <rPh sb="15" eb="17">
      <t>イッパン</t>
    </rPh>
    <rPh sb="17" eb="18">
      <t>ジン</t>
    </rPh>
    <rPh sb="20" eb="21">
      <t>ハダカ</t>
    </rPh>
    <rPh sb="21" eb="23">
      <t>ドウゼン</t>
    </rPh>
    <rPh sb="23" eb="24">
      <t>ス</t>
    </rPh>
    <rPh sb="26" eb="27">
      <t>キ</t>
    </rPh>
    <phoneticPr fontId="6"/>
  </si>
  <si>
    <t>犠牲の鎧</t>
    <rPh sb="0" eb="2">
      <t>ギセイ</t>
    </rPh>
    <rPh sb="3" eb="4">
      <t>ヨロイ</t>
    </rPh>
    <phoneticPr fontId="7"/>
  </si>
  <si>
    <t>コッソの騎士の中でも誉れ高い者に贈られる鎧。</t>
    <rPh sb="4" eb="6">
      <t>キシ</t>
    </rPh>
    <rPh sb="7" eb="8">
      <t>ナカ</t>
    </rPh>
    <rPh sb="10" eb="11">
      <t>ホマ</t>
    </rPh>
    <rPh sb="12" eb="13">
      <t>タカ</t>
    </rPh>
    <rPh sb="14" eb="15">
      <t>モノ</t>
    </rPh>
    <rPh sb="16" eb="17">
      <t>オク</t>
    </rPh>
    <rPh sb="20" eb="21">
      <t>ヨロイ</t>
    </rPh>
    <phoneticPr fontId="6"/>
  </si>
  <si>
    <t>戦場へ向かうマオの戦士のためにラメンターが生命を分け与えた鎧。</t>
    <rPh sb="0" eb="2">
      <t>センジョウ</t>
    </rPh>
    <rPh sb="3" eb="4">
      <t>ム</t>
    </rPh>
    <rPh sb="9" eb="11">
      <t>センシ</t>
    </rPh>
    <rPh sb="21" eb="23">
      <t>セイメイ</t>
    </rPh>
    <rPh sb="24" eb="25">
      <t>ワ</t>
    </rPh>
    <rPh sb="26" eb="27">
      <t>アタ</t>
    </rPh>
    <rPh sb="29" eb="30">
      <t>ヨロイ</t>
    </rPh>
    <phoneticPr fontId="6"/>
  </si>
  <si>
    <t>様々な試薬、炸薬があらゆる場所に仕込まれたコート。</t>
    <rPh sb="0" eb="2">
      <t>サマザマ</t>
    </rPh>
    <rPh sb="3" eb="5">
      <t>シヤク</t>
    </rPh>
    <rPh sb="6" eb="8">
      <t>サクヤク</t>
    </rPh>
    <rPh sb="13" eb="15">
      <t>バショ</t>
    </rPh>
    <rPh sb="16" eb="18">
      <t>シコ</t>
    </rPh>
    <phoneticPr fontId="6"/>
  </si>
  <si>
    <t>フレスベルグに命を捧げる覚悟をし、フィーリッドの平和のために戦う“シノビ”の身分を表す装束。</t>
    <rPh sb="7" eb="8">
      <t>イノチ</t>
    </rPh>
    <rPh sb="9" eb="10">
      <t>ササ</t>
    </rPh>
    <rPh sb="12" eb="14">
      <t>カクゴ</t>
    </rPh>
    <rPh sb="24" eb="26">
      <t>ヘイワ</t>
    </rPh>
    <rPh sb="30" eb="31">
      <t>タタカ</t>
    </rPh>
    <rPh sb="38" eb="40">
      <t>ミブン</t>
    </rPh>
    <rPh sb="41" eb="42">
      <t>アラワ</t>
    </rPh>
    <rPh sb="43" eb="45">
      <t>ショウゾク</t>
    </rPh>
    <phoneticPr fontId="6"/>
  </si>
  <si>
    <t>勇猛なラチェルの戦士の遺体を用いて作られた鎧。同族以外を拒絶する。</t>
    <rPh sb="0" eb="2">
      <t>ユウモウ</t>
    </rPh>
    <rPh sb="8" eb="10">
      <t>センシ</t>
    </rPh>
    <rPh sb="11" eb="13">
      <t>イタイ</t>
    </rPh>
    <rPh sb="14" eb="15">
      <t>モチ</t>
    </rPh>
    <rPh sb="17" eb="18">
      <t>ツク</t>
    </rPh>
    <rPh sb="21" eb="22">
      <t>ヨロイ</t>
    </rPh>
    <rPh sb="23" eb="25">
      <t>ドウゾク</t>
    </rPh>
    <rPh sb="25" eb="27">
      <t>イガイ</t>
    </rPh>
    <rPh sb="28" eb="30">
      <t>キョゼツ</t>
    </rPh>
    <phoneticPr fontId="6"/>
  </si>
  <si>
    <t>メイドさんって、大地の裂け目の底でラスボスと戦うもんだよね？</t>
    <rPh sb="8" eb="10">
      <t>ダイチ</t>
    </rPh>
    <rPh sb="11" eb="12">
      <t>サ</t>
    </rPh>
    <rPh sb="13" eb="14">
      <t>メ</t>
    </rPh>
    <rPh sb="15" eb="16">
      <t>ソコ</t>
    </rPh>
    <rPh sb="22" eb="23">
      <t>タタカ</t>
    </rPh>
    <phoneticPr fontId="6"/>
  </si>
  <si>
    <t>血赤の鉢金</t>
    <rPh sb="0" eb="1">
      <t>チ</t>
    </rPh>
    <rPh sb="1" eb="2">
      <t>カ</t>
    </rPh>
    <rPh sb="3" eb="4">
      <t>ハチ</t>
    </rPh>
    <rPh sb="4" eb="5">
      <t>ガネ</t>
    </rPh>
    <phoneticPr fontId="7"/>
  </si>
  <si>
    <t>リボン</t>
    <phoneticPr fontId="6"/>
  </si>
  <si>
    <t>レザーキャップ</t>
    <phoneticPr fontId="7"/>
  </si>
  <si>
    <t>布</t>
    <rPh sb="0" eb="1">
      <t>ヌノ</t>
    </rPh>
    <phoneticPr fontId="6"/>
  </si>
  <si>
    <t>それぞれの種族で特異な紋様が発達している。頭を覆うように結ぶ。</t>
    <rPh sb="5" eb="7">
      <t>シュゾク</t>
    </rPh>
    <rPh sb="8" eb="10">
      <t>トクイ</t>
    </rPh>
    <rPh sb="11" eb="13">
      <t>モンヨウ</t>
    </rPh>
    <rPh sb="14" eb="16">
      <t>ハッタツ</t>
    </rPh>
    <rPh sb="21" eb="22">
      <t>アタマ</t>
    </rPh>
    <rPh sb="23" eb="24">
      <t>オオ</t>
    </rPh>
    <rPh sb="28" eb="29">
      <t>ムス</t>
    </rPh>
    <phoneticPr fontId="6"/>
  </si>
  <si>
    <t>髪を結び、装飾品としても美麗なリボン。</t>
    <rPh sb="0" eb="1">
      <t>カミ</t>
    </rPh>
    <rPh sb="2" eb="3">
      <t>ムス</t>
    </rPh>
    <rPh sb="5" eb="8">
      <t>ソウショクヒン</t>
    </rPh>
    <rPh sb="12" eb="14">
      <t>ビレイ</t>
    </rPh>
    <phoneticPr fontId="6"/>
  </si>
  <si>
    <t>目立たない、日除けのための帽子。</t>
    <rPh sb="0" eb="2">
      <t>メダ</t>
    </rPh>
    <rPh sb="6" eb="8">
      <t>ヒヨ</t>
    </rPh>
    <rPh sb="13" eb="15">
      <t>ボウシ</t>
    </rPh>
    <phoneticPr fontId="6"/>
  </si>
  <si>
    <t>血のように赤い布に、額に当たる部分に金属を仕込んだ鉢巻。</t>
    <rPh sb="0" eb="1">
      <t>チ</t>
    </rPh>
    <rPh sb="5" eb="6">
      <t>アカ</t>
    </rPh>
    <rPh sb="7" eb="8">
      <t>ヌノ</t>
    </rPh>
    <rPh sb="10" eb="11">
      <t>ヒタイ</t>
    </rPh>
    <rPh sb="12" eb="13">
      <t>ア</t>
    </rPh>
    <rPh sb="15" eb="17">
      <t>ブブン</t>
    </rPh>
    <rPh sb="18" eb="20">
      <t>キンゾク</t>
    </rPh>
    <rPh sb="21" eb="23">
      <t>シコ</t>
    </rPh>
    <rPh sb="25" eb="27">
      <t>ハチマキ</t>
    </rPh>
    <phoneticPr fontId="6"/>
  </si>
  <si>
    <t>金属製の小さな冠。ラメンターの他にも聖職者が好んで被る。</t>
    <rPh sb="0" eb="3">
      <t>キンゾクセイ</t>
    </rPh>
    <rPh sb="4" eb="5">
      <t>チイ</t>
    </rPh>
    <rPh sb="7" eb="8">
      <t>カンムリ</t>
    </rPh>
    <rPh sb="15" eb="16">
      <t>ホカ</t>
    </rPh>
    <rPh sb="18" eb="21">
      <t>セイショクシャ</t>
    </rPh>
    <rPh sb="22" eb="23">
      <t>コノ</t>
    </rPh>
    <rPh sb="25" eb="26">
      <t>カブ</t>
    </rPh>
    <phoneticPr fontId="6"/>
  </si>
  <si>
    <t>聖職者が祈りを込めた冠。</t>
    <rPh sb="0" eb="3">
      <t>セイショクシャ</t>
    </rPh>
    <rPh sb="4" eb="5">
      <t>イノ</t>
    </rPh>
    <rPh sb="7" eb="8">
      <t>コ</t>
    </rPh>
    <rPh sb="10" eb="11">
      <t>カンムリ</t>
    </rPh>
    <phoneticPr fontId="6"/>
  </si>
  <si>
    <t>ラチェルの耳鱗を生かす形状をした兜。</t>
    <rPh sb="5" eb="6">
      <t>ミミ</t>
    </rPh>
    <rPh sb="6" eb="7">
      <t>ウロコ</t>
    </rPh>
    <rPh sb="8" eb="9">
      <t>イ</t>
    </rPh>
    <rPh sb="11" eb="13">
      <t>ケイジョウ</t>
    </rPh>
    <rPh sb="16" eb="17">
      <t>カブト</t>
    </rPh>
    <phoneticPr fontId="6"/>
  </si>
  <si>
    <t>オープンヘルム</t>
    <phoneticPr fontId="6"/>
  </si>
  <si>
    <t>金属</t>
    <rPh sb="0" eb="2">
      <t>キンゾク</t>
    </rPh>
    <phoneticPr fontId="6"/>
  </si>
  <si>
    <t>顔が見える形状の金属製の兜。</t>
    <rPh sb="0" eb="1">
      <t>カオ</t>
    </rPh>
    <rPh sb="2" eb="3">
      <t>ミ</t>
    </rPh>
    <rPh sb="5" eb="7">
      <t>ケイジョウ</t>
    </rPh>
    <rPh sb="8" eb="11">
      <t>キンゾクセイ</t>
    </rPh>
    <rPh sb="12" eb="13">
      <t>カブト</t>
    </rPh>
    <phoneticPr fontId="6"/>
  </si>
  <si>
    <t>顔をすっぽり覆うバケツ状の兜。</t>
    <rPh sb="0" eb="1">
      <t>カオ</t>
    </rPh>
    <rPh sb="6" eb="7">
      <t>オオ</t>
    </rPh>
    <rPh sb="11" eb="12">
      <t>ジョウ</t>
    </rPh>
    <rPh sb="13" eb="14">
      <t>カブト</t>
    </rPh>
    <phoneticPr fontId="6"/>
  </si>
  <si>
    <t>グレスが被れば、長時間緑の葉を保つ。ヘイズルーンが好んで用いたという伝承がある。</t>
    <rPh sb="4" eb="5">
      <t>カブ</t>
    </rPh>
    <rPh sb="8" eb="11">
      <t>チョウジカン</t>
    </rPh>
    <rPh sb="11" eb="12">
      <t>ミドリ</t>
    </rPh>
    <rPh sb="13" eb="14">
      <t>ハ</t>
    </rPh>
    <rPh sb="15" eb="16">
      <t>タモ</t>
    </rPh>
    <rPh sb="25" eb="26">
      <t>コノ</t>
    </rPh>
    <rPh sb="28" eb="29">
      <t>モチ</t>
    </rPh>
    <rPh sb="34" eb="36">
      <t>デンショウ</t>
    </rPh>
    <phoneticPr fontId="6"/>
  </si>
  <si>
    <t>ワルムの中でも聖者として列聖された者の羽をあしらった、真教徒であることを表す帽子。</t>
    <rPh sb="4" eb="5">
      <t>ナカ</t>
    </rPh>
    <rPh sb="7" eb="9">
      <t>セイジャ</t>
    </rPh>
    <rPh sb="12" eb="14">
      <t>レッセイ</t>
    </rPh>
    <rPh sb="17" eb="18">
      <t>モノ</t>
    </rPh>
    <rPh sb="19" eb="20">
      <t>ハネ</t>
    </rPh>
    <rPh sb="27" eb="28">
      <t>シン</t>
    </rPh>
    <rPh sb="28" eb="30">
      <t>キョウト</t>
    </rPh>
    <rPh sb="36" eb="37">
      <t>アラワ</t>
    </rPh>
    <rPh sb="38" eb="40">
      <t>ボウシ</t>
    </rPh>
    <phoneticPr fontId="6"/>
  </si>
  <si>
    <t>軽作業などから手を守る手袋。</t>
    <rPh sb="0" eb="3">
      <t>ケイサギョウ</t>
    </rPh>
    <rPh sb="7" eb="8">
      <t>テ</t>
    </rPh>
    <rPh sb="9" eb="10">
      <t>マモ</t>
    </rPh>
    <rPh sb="11" eb="13">
      <t>テブクロ</t>
    </rPh>
    <phoneticPr fontId="6"/>
  </si>
  <si>
    <t>動物の鱗をあしらった籠手。</t>
    <rPh sb="0" eb="2">
      <t>ドウブツ</t>
    </rPh>
    <rPh sb="3" eb="4">
      <t>ウロコ</t>
    </rPh>
    <rPh sb="10" eb="12">
      <t>コテ</t>
    </rPh>
    <phoneticPr fontId="6"/>
  </si>
  <si>
    <t>すっぽりと手を覆う金属製の籠手。</t>
    <rPh sb="5" eb="6">
      <t>テ</t>
    </rPh>
    <rPh sb="7" eb="8">
      <t>オオ</t>
    </rPh>
    <rPh sb="9" eb="12">
      <t>キンゾクセイ</t>
    </rPh>
    <rPh sb="13" eb="15">
      <t>コテ</t>
    </rPh>
    <phoneticPr fontId="6"/>
  </si>
  <si>
    <t>一瞬気を込めることで、拳を強化できるようになる腕輪。</t>
    <rPh sb="0" eb="2">
      <t>イッシュン</t>
    </rPh>
    <rPh sb="2" eb="3">
      <t>キ</t>
    </rPh>
    <rPh sb="4" eb="5">
      <t>コ</t>
    </rPh>
    <rPh sb="11" eb="12">
      <t>コブシ</t>
    </rPh>
    <rPh sb="13" eb="15">
      <t>キョウカ</t>
    </rPh>
    <rPh sb="23" eb="25">
      <t>ウデワ</t>
    </rPh>
    <phoneticPr fontId="6"/>
  </si>
  <si>
    <t>癒し手の手袋</t>
    <rPh sb="0" eb="1">
      <t>イヤ</t>
    </rPh>
    <rPh sb="2" eb="3">
      <t>テ</t>
    </rPh>
    <rPh sb="4" eb="6">
      <t>テブクロ</t>
    </rPh>
    <phoneticPr fontId="7"/>
  </si>
  <si>
    <t>応急処置をしやすいよう細部に細工がされた手袋。</t>
    <rPh sb="0" eb="4">
      <t>オウキュウショチ</t>
    </rPh>
    <rPh sb="11" eb="13">
      <t>サイブ</t>
    </rPh>
    <rPh sb="14" eb="16">
      <t>サイク</t>
    </rPh>
    <rPh sb="20" eb="22">
      <t>テブクロ</t>
    </rPh>
    <phoneticPr fontId="6"/>
  </si>
  <si>
    <t>仇成す者からの害意を弾く魔術を施された腕輪。</t>
    <rPh sb="0" eb="1">
      <t>アダ</t>
    </rPh>
    <rPh sb="1" eb="2">
      <t>ナ</t>
    </rPh>
    <rPh sb="3" eb="4">
      <t>モノ</t>
    </rPh>
    <rPh sb="7" eb="9">
      <t>ガイイ</t>
    </rPh>
    <rPh sb="10" eb="11">
      <t>ハジ</t>
    </rPh>
    <rPh sb="12" eb="14">
      <t>マジュツ</t>
    </rPh>
    <rPh sb="15" eb="16">
      <t>ホドコ</t>
    </rPh>
    <rPh sb="19" eb="21">
      <t>ウデワ</t>
    </rPh>
    <phoneticPr fontId="6"/>
  </si>
  <si>
    <t>スケイルスリーブ</t>
    <phoneticPr fontId="7"/>
  </si>
  <si>
    <t>鱗の脚甲</t>
    <rPh sb="0" eb="1">
      <t>ウロコ</t>
    </rPh>
    <rPh sb="2" eb="3">
      <t>アシ</t>
    </rPh>
    <rPh sb="3" eb="4">
      <t>コウ</t>
    </rPh>
    <phoneticPr fontId="7"/>
  </si>
  <si>
    <t>旅人のための、摩耗しにくい靴。</t>
    <rPh sb="0" eb="2">
      <t>タビビト</t>
    </rPh>
    <rPh sb="7" eb="9">
      <t>マモウ</t>
    </rPh>
    <rPh sb="13" eb="14">
      <t>クツ</t>
    </rPh>
    <phoneticPr fontId="6"/>
  </si>
  <si>
    <t>動物の鱗をあしらった靴。</t>
    <rPh sb="0" eb="2">
      <t>ドウブツ</t>
    </rPh>
    <rPh sb="3" eb="4">
      <t>ウロコ</t>
    </rPh>
    <rPh sb="10" eb="11">
      <t>クツ</t>
    </rPh>
    <phoneticPr fontId="6"/>
  </si>
  <si>
    <t>金属製の脚甲。金属製の鎧と共に好んで用いられる。</t>
    <rPh sb="0" eb="3">
      <t>キンゾクセイ</t>
    </rPh>
    <rPh sb="4" eb="5">
      <t>アシ</t>
    </rPh>
    <rPh sb="5" eb="6">
      <t>コウ</t>
    </rPh>
    <rPh sb="7" eb="10">
      <t>キンゾクセイ</t>
    </rPh>
    <rPh sb="11" eb="12">
      <t>ヨロイ</t>
    </rPh>
    <rPh sb="13" eb="14">
      <t>トモ</t>
    </rPh>
    <rPh sb="15" eb="16">
      <t>コノ</t>
    </rPh>
    <rPh sb="18" eb="19">
      <t>モチ</t>
    </rPh>
    <phoneticPr fontId="6"/>
  </si>
  <si>
    <t>重い金属製の足輪。奴隷に用いることもあるが、己を鍛える者や誰かを守護する者も好んで用いる。</t>
    <rPh sb="0" eb="1">
      <t>オモ</t>
    </rPh>
    <rPh sb="2" eb="5">
      <t>キンゾクセイ</t>
    </rPh>
    <rPh sb="6" eb="8">
      <t>アシワ</t>
    </rPh>
    <rPh sb="9" eb="11">
      <t>ドレイ</t>
    </rPh>
    <rPh sb="12" eb="13">
      <t>モチ</t>
    </rPh>
    <rPh sb="22" eb="23">
      <t>オノレ</t>
    </rPh>
    <rPh sb="24" eb="25">
      <t>キタ</t>
    </rPh>
    <rPh sb="27" eb="28">
      <t>モノ</t>
    </rPh>
    <rPh sb="29" eb="30">
      <t>ダレ</t>
    </rPh>
    <rPh sb="32" eb="34">
      <t>シュゴ</t>
    </rPh>
    <rPh sb="36" eb="37">
      <t>モノ</t>
    </rPh>
    <rPh sb="38" eb="39">
      <t>コノ</t>
    </rPh>
    <rPh sb="41" eb="42">
      <t>モチ</t>
    </rPh>
    <phoneticPr fontId="6"/>
  </si>
  <si>
    <t>デュルフの脚となる魔術を封じられた靴。衝撃によって壊れやすいが、その際封じられた魔術が一挙に解放される。</t>
    <rPh sb="5" eb="6">
      <t>アシ</t>
    </rPh>
    <rPh sb="9" eb="11">
      <t>マジュツ</t>
    </rPh>
    <rPh sb="12" eb="13">
      <t>フウ</t>
    </rPh>
    <rPh sb="17" eb="18">
      <t>クツ</t>
    </rPh>
    <rPh sb="19" eb="21">
      <t>ショウゲキ</t>
    </rPh>
    <rPh sb="25" eb="26">
      <t>コワ</t>
    </rPh>
    <rPh sb="34" eb="35">
      <t>サイ</t>
    </rPh>
    <rPh sb="35" eb="36">
      <t>フウ</t>
    </rPh>
    <rPh sb="40" eb="42">
      <t>マジュツ</t>
    </rPh>
    <rPh sb="43" eb="45">
      <t>イッキョ</t>
    </rPh>
    <rPh sb="46" eb="48">
      <t>カイホウ</t>
    </rPh>
    <phoneticPr fontId="6"/>
  </si>
  <si>
    <t>魂に安らぎを与える指輪。</t>
    <rPh sb="0" eb="1">
      <t>タマシイ</t>
    </rPh>
    <rPh sb="2" eb="3">
      <t>ヤス</t>
    </rPh>
    <rPh sb="6" eb="7">
      <t>アタ</t>
    </rPh>
    <rPh sb="9" eb="11">
      <t>ユビワ</t>
    </rPh>
    <phoneticPr fontId="6"/>
  </si>
  <si>
    <t>安らぎの指輪</t>
    <rPh sb="0" eb="1">
      <t>ヤス</t>
    </rPh>
    <rPh sb="4" eb="6">
      <t>ユビワ</t>
    </rPh>
    <phoneticPr fontId="7"/>
  </si>
  <si>
    <t>加護の指輪</t>
    <rPh sb="0" eb="2">
      <t>カゴ</t>
    </rPh>
    <rPh sb="3" eb="5">
      <t>ユビワ</t>
    </rPh>
    <phoneticPr fontId="7"/>
  </si>
  <si>
    <t>致命傷を避ける祈りが込められた指輪。</t>
    <rPh sb="0" eb="3">
      <t>チメイショウ</t>
    </rPh>
    <rPh sb="4" eb="5">
      <t>サ</t>
    </rPh>
    <rPh sb="7" eb="8">
      <t>イノ</t>
    </rPh>
    <rPh sb="10" eb="11">
      <t>コ</t>
    </rPh>
    <rPh sb="15" eb="17">
      <t>ユビワ</t>
    </rPh>
    <phoneticPr fontId="6"/>
  </si>
  <si>
    <t>魂を安定させ、冷静さを維持させる香が入った指輪。</t>
    <rPh sb="0" eb="1">
      <t>タマシイ</t>
    </rPh>
    <rPh sb="2" eb="4">
      <t>アンテイ</t>
    </rPh>
    <rPh sb="7" eb="9">
      <t>レイセイ</t>
    </rPh>
    <rPh sb="11" eb="13">
      <t>イジ</t>
    </rPh>
    <rPh sb="16" eb="17">
      <t>コウ</t>
    </rPh>
    <rPh sb="18" eb="19">
      <t>ハイ</t>
    </rPh>
    <rPh sb="21" eb="23">
      <t>ユビワ</t>
    </rPh>
    <phoneticPr fontId="6"/>
  </si>
  <si>
    <t>自身の受ける傷を認めず、自らに幻術をかけることで士気を維持する指輪。</t>
    <rPh sb="0" eb="2">
      <t>ジシン</t>
    </rPh>
    <rPh sb="3" eb="4">
      <t>ウ</t>
    </rPh>
    <rPh sb="6" eb="7">
      <t>キズ</t>
    </rPh>
    <rPh sb="8" eb="9">
      <t>ミト</t>
    </rPh>
    <rPh sb="12" eb="13">
      <t>ミズカ</t>
    </rPh>
    <rPh sb="15" eb="17">
      <t>ゲンジュツ</t>
    </rPh>
    <rPh sb="24" eb="26">
      <t>シキ</t>
    </rPh>
    <rPh sb="27" eb="29">
      <t>イジ</t>
    </rPh>
    <rPh sb="31" eb="33">
      <t>ユビワ</t>
    </rPh>
    <phoneticPr fontId="6"/>
  </si>
  <si>
    <t>マナの結晶の欠片を用いたペンダント。マナそのものに触れると魂は穢れてしまう。</t>
    <rPh sb="3" eb="5">
      <t>ケッショウ</t>
    </rPh>
    <rPh sb="6" eb="8">
      <t>カケラ</t>
    </rPh>
    <rPh sb="9" eb="10">
      <t>モチ</t>
    </rPh>
    <rPh sb="25" eb="26">
      <t>フ</t>
    </rPh>
    <rPh sb="29" eb="30">
      <t>タマシイ</t>
    </rPh>
    <rPh sb="31" eb="32">
      <t>ケガ</t>
    </rPh>
    <phoneticPr fontId="6"/>
  </si>
  <si>
    <t>獣性を引き出し、荒神が如き力を生み出す呪符。</t>
    <rPh sb="0" eb="2">
      <t>ジュウセイ</t>
    </rPh>
    <rPh sb="3" eb="4">
      <t>ヒ</t>
    </rPh>
    <rPh sb="5" eb="6">
      <t>ダ</t>
    </rPh>
    <rPh sb="8" eb="10">
      <t>アラガミ</t>
    </rPh>
    <rPh sb="11" eb="12">
      <t>ゴト</t>
    </rPh>
    <rPh sb="13" eb="14">
      <t>チカラ</t>
    </rPh>
    <rPh sb="15" eb="16">
      <t>ウ</t>
    </rPh>
    <rPh sb="17" eb="18">
      <t>ダ</t>
    </rPh>
    <rPh sb="19" eb="21">
      <t>ジュフ</t>
    </rPh>
    <phoneticPr fontId="6"/>
  </si>
  <si>
    <t>瘴気に汚染されたまま脈動する、フルワイの卵。無尽蔵にテネブリスに瘴気を供給する。</t>
    <rPh sb="0" eb="2">
      <t>ショウキ</t>
    </rPh>
    <rPh sb="3" eb="5">
      <t>オセン</t>
    </rPh>
    <rPh sb="10" eb="12">
      <t>ミャクドウ</t>
    </rPh>
    <rPh sb="20" eb="21">
      <t>タマゴ</t>
    </rPh>
    <rPh sb="22" eb="25">
      <t>ムジンゾウ</t>
    </rPh>
    <rPh sb="32" eb="34">
      <t>ショウキ</t>
    </rPh>
    <rPh sb="35" eb="37">
      <t>キョウキュウ</t>
    </rPh>
    <phoneticPr fontId="6"/>
  </si>
  <si>
    <t>盗賊の極意が刻まれた指輪。一瞬だが相手の視界から消えることができる。</t>
    <rPh sb="0" eb="2">
      <t>トウゾク</t>
    </rPh>
    <rPh sb="3" eb="5">
      <t>ゴクイ</t>
    </rPh>
    <rPh sb="6" eb="7">
      <t>キザ</t>
    </rPh>
    <rPh sb="10" eb="12">
      <t>ユビワ</t>
    </rPh>
    <rPh sb="13" eb="15">
      <t>イッシュン</t>
    </rPh>
    <rPh sb="17" eb="19">
      <t>アイテ</t>
    </rPh>
    <rPh sb="20" eb="22">
      <t>シカイ</t>
    </rPh>
    <rPh sb="24" eb="25">
      <t>キ</t>
    </rPh>
    <phoneticPr fontId="6"/>
  </si>
  <si>
    <t>琥珀をあしらった、おしゃれな首輪。</t>
    <rPh sb="0" eb="2">
      <t>コハク</t>
    </rPh>
    <rPh sb="14" eb="16">
      <t>クビワ</t>
    </rPh>
    <phoneticPr fontId="6"/>
  </si>
  <si>
    <t>贖罪を成す聖職者であることを示す、自戒の意志のこもった首輪。</t>
    <rPh sb="0" eb="2">
      <t>ショクザイ</t>
    </rPh>
    <rPh sb="3" eb="4">
      <t>ナ</t>
    </rPh>
    <rPh sb="5" eb="8">
      <t>セイショクシャ</t>
    </rPh>
    <rPh sb="14" eb="15">
      <t>シメ</t>
    </rPh>
    <rPh sb="17" eb="19">
      <t>ジカイ</t>
    </rPh>
    <rPh sb="20" eb="22">
      <t>イシ</t>
    </rPh>
    <rPh sb="27" eb="29">
      <t>クビワ</t>
    </rPh>
    <phoneticPr fontId="6"/>
  </si>
  <si>
    <t>これは、あいつの……！　まだだ、こんなところで転がってる場合じゃない、立ち上がらなくちゃ、いけないんだ……！</t>
    <rPh sb="23" eb="24">
      <t>コロ</t>
    </rPh>
    <rPh sb="28" eb="30">
      <t>バアイ</t>
    </rPh>
    <rPh sb="35" eb="36">
      <t>タ</t>
    </rPh>
    <rPh sb="37" eb="38">
      <t>ア</t>
    </rPh>
    <phoneticPr fontId="6"/>
  </si>
  <si>
    <t>腐石を加工した、外套のように瘴気を纏う魔石。瘴気は目視できないが、その硫黄臭は感じられる。</t>
    <rPh sb="0" eb="1">
      <t>フ</t>
    </rPh>
    <rPh sb="1" eb="2">
      <t>セキ</t>
    </rPh>
    <rPh sb="3" eb="5">
      <t>カコウ</t>
    </rPh>
    <rPh sb="8" eb="10">
      <t>ガイトウ</t>
    </rPh>
    <rPh sb="14" eb="16">
      <t>ショウキ</t>
    </rPh>
    <rPh sb="17" eb="18">
      <t>マト</t>
    </rPh>
    <rPh sb="19" eb="21">
      <t>マセキ</t>
    </rPh>
    <rPh sb="22" eb="24">
      <t>ショウキ</t>
    </rPh>
    <rPh sb="25" eb="27">
      <t>モクシ</t>
    </rPh>
    <rPh sb="35" eb="37">
      <t>イオウ</t>
    </rPh>
    <rPh sb="37" eb="38">
      <t>シュウ</t>
    </rPh>
    <rPh sb="39" eb="40">
      <t>カン</t>
    </rPh>
    <phoneticPr fontId="6"/>
  </si>
  <si>
    <t>殴+0</t>
    <rPh sb="0" eb="1">
      <t>ナグ</t>
    </rPh>
    <phoneticPr fontId="6"/>
  </si>
  <si>
    <t>至近</t>
    <rPh sb="0" eb="2">
      <t>シキン</t>
    </rPh>
    <phoneticPr fontId="6"/>
  </si>
  <si>
    <t>なし</t>
    <phoneticPr fontId="6"/>
  </si>
  <si>
    <t>城壁の盾</t>
    <rPh sb="0" eb="2">
      <t>ジョウヘキ</t>
    </rPh>
    <rPh sb="3" eb="4">
      <t>タテ</t>
    </rPh>
    <phoneticPr fontId="6"/>
  </si>
  <si>
    <t>斬+2</t>
    <rPh sb="0" eb="1">
      <t>ザン</t>
    </rPh>
    <phoneticPr fontId="6"/>
  </si>
  <si>
    <t>斬+4</t>
    <rPh sb="0" eb="1">
      <t>ザン</t>
    </rPh>
    <phoneticPr fontId="6"/>
  </si>
  <si>
    <t>刺+3</t>
    <rPh sb="0" eb="1">
      <t>サ</t>
    </rPh>
    <phoneticPr fontId="6"/>
  </si>
  <si>
    <t>〔白〕</t>
    <rPh sb="1" eb="2">
      <t>ハク</t>
    </rPh>
    <phoneticPr fontId="6"/>
  </si>
  <si>
    <t>剣</t>
    <rPh sb="0" eb="1">
      <t>ケン</t>
    </rPh>
    <phoneticPr fontId="6"/>
  </si>
  <si>
    <t>槌</t>
    <rPh sb="0" eb="1">
      <t>ツチ</t>
    </rPh>
    <phoneticPr fontId="6"/>
  </si>
  <si>
    <t>スリング</t>
    <phoneticPr fontId="6"/>
  </si>
  <si>
    <t>〔射〕</t>
    <rPh sb="1" eb="2">
      <t>シャ</t>
    </rPh>
    <phoneticPr fontId="6"/>
  </si>
  <si>
    <t>-</t>
    <phoneticPr fontId="6"/>
  </si>
  <si>
    <t>-</t>
    <phoneticPr fontId="6"/>
  </si>
  <si>
    <t>殴+4</t>
    <rPh sb="0" eb="1">
      <t>ナグ</t>
    </rPh>
    <phoneticPr fontId="6"/>
  </si>
  <si>
    <t>刺+3</t>
    <rPh sb="0" eb="1">
      <t>トゲ</t>
    </rPh>
    <phoneticPr fontId="6"/>
  </si>
  <si>
    <t>殴+2</t>
    <rPh sb="0" eb="1">
      <t>ナグ</t>
    </rPh>
    <phoneticPr fontId="6"/>
  </si>
  <si>
    <t>刺+5</t>
    <rPh sb="0" eb="1">
      <t>サ</t>
    </rPh>
    <phoneticPr fontId="6"/>
  </si>
  <si>
    <t>殴+6</t>
    <rPh sb="0" eb="1">
      <t>ナグ</t>
    </rPh>
    <phoneticPr fontId="6"/>
  </si>
  <si>
    <t>靴先などに仕込み、格闘中に斬りつけることができる。</t>
    <rPh sb="0" eb="1">
      <t>クツ</t>
    </rPh>
    <rPh sb="1" eb="2">
      <t>サキ</t>
    </rPh>
    <rPh sb="5" eb="7">
      <t>シコ</t>
    </rPh>
    <rPh sb="9" eb="11">
      <t>カクトウ</t>
    </rPh>
    <rPh sb="11" eb="12">
      <t>チュウ</t>
    </rPh>
    <rPh sb="13" eb="14">
      <t>キ</t>
    </rPh>
    <phoneticPr fontId="6"/>
  </si>
  <si>
    <t>斧</t>
    <rPh sb="0" eb="1">
      <t>オノ</t>
    </rPh>
    <phoneticPr fontId="6"/>
  </si>
  <si>
    <t>槍</t>
    <rPh sb="0" eb="1">
      <t>ヤリ</t>
    </rPh>
    <phoneticPr fontId="6"/>
  </si>
  <si>
    <t>盾</t>
    <rPh sb="0" eb="1">
      <t>タテ</t>
    </rPh>
    <phoneticPr fontId="6"/>
  </si>
  <si>
    <t>杖</t>
    <rPh sb="0" eb="1">
      <t>ツエ</t>
    </rPh>
    <phoneticPr fontId="6"/>
  </si>
  <si>
    <t>灯</t>
    <rPh sb="0" eb="1">
      <t>アカリ</t>
    </rPh>
    <phoneticPr fontId="6"/>
  </si>
  <si>
    <t>忍具、剣</t>
    <rPh sb="0" eb="1">
      <t>ニン</t>
    </rPh>
    <rPh sb="1" eb="2">
      <t>グ</t>
    </rPh>
    <rPh sb="3" eb="4">
      <t>ケン</t>
    </rPh>
    <phoneticPr fontId="6"/>
  </si>
  <si>
    <t>忍具、投擲</t>
    <rPh sb="0" eb="1">
      <t>ニン</t>
    </rPh>
    <rPh sb="1" eb="2">
      <t>グ</t>
    </rPh>
    <rPh sb="3" eb="5">
      <t>トウテキ</t>
    </rPh>
    <phoneticPr fontId="6"/>
  </si>
  <si>
    <t>ショートボウ</t>
    <phoneticPr fontId="6"/>
  </si>
  <si>
    <t>ロングボウ</t>
    <phoneticPr fontId="6"/>
  </si>
  <si>
    <t>クロスボウ</t>
    <phoneticPr fontId="6"/>
  </si>
  <si>
    <t>ウォーハンマー</t>
    <phoneticPr fontId="6"/>
  </si>
  <si>
    <t>鎖鎌</t>
    <rPh sb="0" eb="2">
      <t>クサリガマ</t>
    </rPh>
    <phoneticPr fontId="6"/>
  </si>
  <si>
    <t>工学、投擲</t>
    <rPh sb="0" eb="2">
      <t>コウガク</t>
    </rPh>
    <rPh sb="3" eb="5">
      <t>トウテキ</t>
    </rPh>
    <phoneticPr fontId="6"/>
  </si>
  <si>
    <t>次のメジャーアクションでのSPの代償を-2点する（最低0）。</t>
    <rPh sb="0" eb="1">
      <t>ツギ</t>
    </rPh>
    <rPh sb="16" eb="18">
      <t>ダイショウ</t>
    </rPh>
    <rPh sb="21" eb="22">
      <t>テン</t>
    </rPh>
    <rPh sb="25" eb="27">
      <t>サイテイ</t>
    </rPh>
    <phoneticPr fontId="7"/>
  </si>
  <si>
    <t>次のメジャーアクションでのHPの代償を-2点する（最低0）。</t>
    <rPh sb="0" eb="1">
      <t>ツギ</t>
    </rPh>
    <rPh sb="16" eb="18">
      <t>ダイショウ</t>
    </rPh>
    <rPh sb="21" eb="22">
      <t>テン</t>
    </rPh>
    <rPh sb="25" eb="27">
      <t>サイテイ</t>
    </rPh>
    <phoneticPr fontId="7"/>
  </si>
  <si>
    <t>戦闘中、自身の武器(レリック含む)1つの防御値と抵抗値を+2する。</t>
    <rPh sb="0" eb="3">
      <t>セントウチュウ</t>
    </rPh>
    <rPh sb="4" eb="6">
      <t>ジシン</t>
    </rPh>
    <rPh sb="7" eb="9">
      <t>ブキ</t>
    </rPh>
    <rPh sb="14" eb="15">
      <t>フク</t>
    </rPh>
    <rPh sb="20" eb="22">
      <t>ボウギョ</t>
    </rPh>
    <rPh sb="22" eb="23">
      <t>チ</t>
    </rPh>
    <rPh sb="24" eb="27">
      <t>テイコウチ</t>
    </rPh>
    <phoneticPr fontId="7"/>
  </si>
  <si>
    <t>装着した武器(レリック含む)を準備する。武器1つに対して1つ必要。消耗しない。</t>
    <rPh sb="0" eb="2">
      <t>ソウチャク</t>
    </rPh>
    <rPh sb="4" eb="6">
      <t>ブキ</t>
    </rPh>
    <rPh sb="11" eb="12">
      <t>フク</t>
    </rPh>
    <rPh sb="15" eb="17">
      <t>ジュンビ</t>
    </rPh>
    <rPh sb="20" eb="22">
      <t>ブキ</t>
    </rPh>
    <rPh sb="25" eb="26">
      <t>タイ</t>
    </rPh>
    <rPh sb="30" eb="32">
      <t>ヒツヨウ</t>
    </rPh>
    <rPh sb="33" eb="35">
      <t>ショウモウ</t>
    </rPh>
    <phoneticPr fontId="7"/>
  </si>
  <si>
    <t>対象に情報を伝えた後、燃えて完全になくなる手紙。伝書バトが付随している。</t>
    <rPh sb="0" eb="2">
      <t>タイショウ</t>
    </rPh>
    <rPh sb="3" eb="5">
      <t>ジョウホウ</t>
    </rPh>
    <rPh sb="6" eb="7">
      <t>ツタ</t>
    </rPh>
    <rPh sb="9" eb="10">
      <t>アト</t>
    </rPh>
    <rPh sb="11" eb="12">
      <t>モ</t>
    </rPh>
    <rPh sb="14" eb="16">
      <t>カンゼン</t>
    </rPh>
    <rPh sb="21" eb="23">
      <t>テガミ</t>
    </rPh>
    <rPh sb="24" eb="26">
      <t>デンショ</t>
    </rPh>
    <rPh sb="29" eb="31">
      <t>フズイ</t>
    </rPh>
    <phoneticPr fontId="7"/>
  </si>
  <si>
    <t>武器</t>
    <rPh sb="0" eb="2">
      <t>ブキ</t>
    </rPh>
    <phoneticPr fontId="7"/>
  </si>
  <si>
    <t>豹牙の矢</t>
    <rPh sb="0" eb="1">
      <t>ヒョウ</t>
    </rPh>
    <rPh sb="1" eb="2">
      <t>キバ</t>
    </rPh>
    <rPh sb="3" eb="4">
      <t>ヤ</t>
    </rPh>
    <phoneticPr fontId="6"/>
  </si>
  <si>
    <t>武器</t>
    <rPh sb="0" eb="2">
      <t>ブキ</t>
    </rPh>
    <phoneticPr fontId="6"/>
  </si>
  <si>
    <t>-</t>
    <phoneticPr fontId="6"/>
  </si>
  <si>
    <t>マオ族はマダラ族の切歯を用いて作られた矢尻。それを用いた矢の傷は引き裂くようだと言われる。</t>
    <rPh sb="2" eb="3">
      <t>ゾク</t>
    </rPh>
    <rPh sb="7" eb="8">
      <t>ゾク</t>
    </rPh>
    <rPh sb="9" eb="11">
      <t>セッシ</t>
    </rPh>
    <rPh sb="12" eb="13">
      <t>モチ</t>
    </rPh>
    <rPh sb="15" eb="16">
      <t>ツク</t>
    </rPh>
    <rPh sb="19" eb="21">
      <t>ヤジリ</t>
    </rPh>
    <rPh sb="25" eb="26">
      <t>モチ</t>
    </rPh>
    <rPh sb="28" eb="29">
      <t>ヤ</t>
    </rPh>
    <rPh sb="30" eb="31">
      <t>キズ</t>
    </rPh>
    <rPh sb="32" eb="33">
      <t>ヒ</t>
    </rPh>
    <rPh sb="34" eb="35">
      <t>サ</t>
    </rPh>
    <rPh sb="40" eb="41">
      <t>イ</t>
    </rPh>
    <phoneticPr fontId="6"/>
  </si>
  <si>
    <t>対象のレリックの魔力を、戦闘中+1D10÷2点(端数切り上げ）する。消耗しない。</t>
    <rPh sb="0" eb="2">
      <t>タイショウ</t>
    </rPh>
    <rPh sb="8" eb="10">
      <t>マリョク</t>
    </rPh>
    <rPh sb="12" eb="15">
      <t>セントウチュウ</t>
    </rPh>
    <rPh sb="22" eb="23">
      <t>テン</t>
    </rPh>
    <rPh sb="24" eb="26">
      <t>ハスウ</t>
    </rPh>
    <rPh sb="26" eb="27">
      <t>キ</t>
    </rPh>
    <rPh sb="28" eb="29">
      <t>ア</t>
    </rPh>
    <rPh sb="34" eb="36">
      <t>ショウモウ</t>
    </rPh>
    <phoneticPr fontId="7"/>
  </si>
  <si>
    <t>ムーブ</t>
    <phoneticPr fontId="7"/>
  </si>
  <si>
    <t>受けるダメージを自身の[【知性】÷5](端数切捨て)だけ減少させる。</t>
    <rPh sb="0" eb="1">
      <t>ウ</t>
    </rPh>
    <rPh sb="8" eb="10">
      <t>ジシン</t>
    </rPh>
    <rPh sb="13" eb="15">
      <t>チセイ</t>
    </rPh>
    <rPh sb="20" eb="22">
      <t>ハスウ</t>
    </rPh>
    <rPh sb="22" eb="24">
      <t>キリス</t>
    </rPh>
    <rPh sb="28" eb="30">
      <t>ゲンショウ</t>
    </rPh>
    <phoneticPr fontId="7"/>
  </si>
  <si>
    <t>斬+5</t>
    <rPh sb="0" eb="1">
      <t>ザン</t>
    </rPh>
    <phoneticPr fontId="6"/>
  </si>
  <si>
    <t>バスタードソード(片手)</t>
    <rPh sb="9" eb="11">
      <t>カタテ</t>
    </rPh>
    <phoneticPr fontId="6"/>
  </si>
  <si>
    <t>バスタードソード(両手)</t>
    <rPh sb="9" eb="11">
      <t>リョウテ</t>
    </rPh>
    <phoneticPr fontId="6"/>
  </si>
  <si>
    <t>斬+8</t>
    <rPh sb="0" eb="1">
      <t>ザン</t>
    </rPh>
    <phoneticPr fontId="6"/>
  </si>
  <si>
    <t>斬+10</t>
    <rPh sb="0" eb="1">
      <t>ザン</t>
    </rPh>
    <phoneticPr fontId="6"/>
  </si>
  <si>
    <t>刺+5</t>
    <rPh sb="0" eb="1">
      <t>サ</t>
    </rPh>
    <phoneticPr fontId="6"/>
  </si>
  <si>
    <t>レイピア</t>
    <phoneticPr fontId="6"/>
  </si>
  <si>
    <t>刺+7</t>
    <rPh sb="0" eb="1">
      <t>サ</t>
    </rPh>
    <phoneticPr fontId="6"/>
  </si>
  <si>
    <t>エストック</t>
    <phoneticPr fontId="6"/>
  </si>
  <si>
    <t>刃渡り85cm前後の突剣。</t>
    <rPh sb="0" eb="2">
      <t>ハワタ</t>
    </rPh>
    <rPh sb="7" eb="9">
      <t>ゼンゴ</t>
    </rPh>
    <rPh sb="10" eb="11">
      <t>トツ</t>
    </rPh>
    <rPh sb="11" eb="12">
      <t>ケン</t>
    </rPh>
    <phoneticPr fontId="6"/>
  </si>
  <si>
    <t>刃渡り120cmを超えることもある突剣。</t>
    <rPh sb="0" eb="2">
      <t>ハワタ</t>
    </rPh>
    <rPh sb="9" eb="10">
      <t>コ</t>
    </rPh>
    <rPh sb="17" eb="18">
      <t>トツ</t>
    </rPh>
    <rPh sb="18" eb="19">
      <t>ケン</t>
    </rPh>
    <phoneticPr fontId="6"/>
  </si>
  <si>
    <t>クレイモア</t>
    <phoneticPr fontId="6"/>
  </si>
  <si>
    <t>刃渡り2mにも迫る、4kgを超す巨大な大剣。</t>
    <rPh sb="0" eb="2">
      <t>ハワタ</t>
    </rPh>
    <rPh sb="7" eb="8">
      <t>セマ</t>
    </rPh>
    <rPh sb="14" eb="15">
      <t>コ</t>
    </rPh>
    <rPh sb="16" eb="18">
      <t>キョダイ</t>
    </rPh>
    <rPh sb="19" eb="21">
      <t>タイケン</t>
    </rPh>
    <phoneticPr fontId="6"/>
  </si>
  <si>
    <t>シャムシール</t>
    <phoneticPr fontId="6"/>
  </si>
  <si>
    <t>異国の曲刀。振り下ろすことに主眼を置いている。その名はライオンの尾を意味する。</t>
    <rPh sb="0" eb="2">
      <t>イコク</t>
    </rPh>
    <rPh sb="3" eb="5">
      <t>キョクトウ</t>
    </rPh>
    <rPh sb="6" eb="7">
      <t>フ</t>
    </rPh>
    <rPh sb="8" eb="9">
      <t>オ</t>
    </rPh>
    <rPh sb="14" eb="16">
      <t>シュガン</t>
    </rPh>
    <rPh sb="17" eb="18">
      <t>オ</t>
    </rPh>
    <rPh sb="25" eb="26">
      <t>ナ</t>
    </rPh>
    <rPh sb="32" eb="33">
      <t>オ</t>
    </rPh>
    <rPh sb="34" eb="36">
      <t>イミ</t>
    </rPh>
    <phoneticPr fontId="6"/>
  </si>
  <si>
    <t>刃渡り120cmを超す直剣。3kg弱。片手で用いる場合、斬り合いに向いている。</t>
    <rPh sb="0" eb="2">
      <t>ハワタ</t>
    </rPh>
    <rPh sb="9" eb="10">
      <t>コ</t>
    </rPh>
    <rPh sb="11" eb="12">
      <t>チョク</t>
    </rPh>
    <rPh sb="12" eb="13">
      <t>ケン</t>
    </rPh>
    <rPh sb="17" eb="18">
      <t>ジャク</t>
    </rPh>
    <rPh sb="19" eb="21">
      <t>カタテ</t>
    </rPh>
    <rPh sb="22" eb="23">
      <t>モチ</t>
    </rPh>
    <rPh sb="25" eb="27">
      <t>バアイ</t>
    </rPh>
    <rPh sb="28" eb="29">
      <t>キ</t>
    </rPh>
    <rPh sb="30" eb="31">
      <t>ア</t>
    </rPh>
    <rPh sb="33" eb="34">
      <t>ム</t>
    </rPh>
    <phoneticPr fontId="6"/>
  </si>
  <si>
    <t>両手で用いる場合、突き刺すように用いる。</t>
    <rPh sb="0" eb="2">
      <t>リョウテ</t>
    </rPh>
    <rPh sb="3" eb="4">
      <t>モチ</t>
    </rPh>
    <rPh sb="6" eb="8">
      <t>バアイ</t>
    </rPh>
    <rPh sb="9" eb="10">
      <t>ツ</t>
    </rPh>
    <rPh sb="11" eb="12">
      <t>サ</t>
    </rPh>
    <rPh sb="16" eb="17">
      <t>モチ</t>
    </rPh>
    <phoneticPr fontId="6"/>
  </si>
  <si>
    <t>刃渡り80cm。古代の剣で、切っ先の方が幅広になっている。</t>
    <rPh sb="0" eb="2">
      <t>ハワタ</t>
    </rPh>
    <rPh sb="8" eb="10">
      <t>コダイ</t>
    </rPh>
    <rPh sb="11" eb="12">
      <t>ケン</t>
    </rPh>
    <rPh sb="14" eb="15">
      <t>キ</t>
    </rPh>
    <rPh sb="16" eb="17">
      <t>サキ</t>
    </rPh>
    <rPh sb="18" eb="19">
      <t>ホウ</t>
    </rPh>
    <rPh sb="20" eb="22">
      <t>ハバヒロ</t>
    </rPh>
    <phoneticPr fontId="6"/>
  </si>
  <si>
    <t>刃渡り140cm程度。火炎剣とも呼ばれる、うねる刃を持つ剣。刻まれる傷は無惨。</t>
    <rPh sb="0" eb="2">
      <t>ハワタ</t>
    </rPh>
    <rPh sb="8" eb="10">
      <t>テイド</t>
    </rPh>
    <rPh sb="11" eb="13">
      <t>カエン</t>
    </rPh>
    <rPh sb="13" eb="14">
      <t>ケン</t>
    </rPh>
    <rPh sb="16" eb="17">
      <t>ヨ</t>
    </rPh>
    <rPh sb="24" eb="25">
      <t>ヤイバ</t>
    </rPh>
    <rPh sb="26" eb="27">
      <t>モ</t>
    </rPh>
    <rPh sb="28" eb="29">
      <t>ケン</t>
    </rPh>
    <rPh sb="30" eb="31">
      <t>キザ</t>
    </rPh>
    <rPh sb="34" eb="35">
      <t>キズ</t>
    </rPh>
    <rPh sb="36" eb="38">
      <t>ムザン</t>
    </rPh>
    <phoneticPr fontId="6"/>
  </si>
  <si>
    <t>刃渡り80cm。幅広な刃を持つ。</t>
    <rPh sb="0" eb="2">
      <t>ハワタ</t>
    </rPh>
    <rPh sb="8" eb="10">
      <t>ハバヒロ</t>
    </rPh>
    <rPh sb="11" eb="12">
      <t>ヤイバ</t>
    </rPh>
    <rPh sb="13" eb="14">
      <t>モ</t>
    </rPh>
    <phoneticPr fontId="6"/>
  </si>
  <si>
    <t>パンチング・ダガーとも呼ばれる特殊な刃物。刃渡り50cm前後の、突くことに特化した短剣。ジャマダハルともいう。</t>
    <rPh sb="11" eb="12">
      <t>ヨ</t>
    </rPh>
    <rPh sb="15" eb="17">
      <t>トクシュ</t>
    </rPh>
    <rPh sb="18" eb="20">
      <t>ハモノ</t>
    </rPh>
    <rPh sb="21" eb="23">
      <t>ハワタ</t>
    </rPh>
    <rPh sb="28" eb="30">
      <t>ゼンゴ</t>
    </rPh>
    <rPh sb="32" eb="33">
      <t>ツ</t>
    </rPh>
    <rPh sb="37" eb="39">
      <t>トッカ</t>
    </rPh>
    <rPh sb="41" eb="43">
      <t>タンケン</t>
    </rPh>
    <phoneticPr fontId="6"/>
  </si>
  <si>
    <t>刃渡り30cm程度の、ごく一般的な刃物。</t>
    <rPh sb="0" eb="2">
      <t>ハワタ</t>
    </rPh>
    <rPh sb="7" eb="9">
      <t>テイド</t>
    </rPh>
    <rPh sb="13" eb="16">
      <t>イッパンテキ</t>
    </rPh>
    <rPh sb="17" eb="19">
      <t>ハモノ</t>
    </rPh>
    <phoneticPr fontId="6"/>
  </si>
  <si>
    <t>刃渡り20cm程度の儀礼的な短剣。投げることも、手に持って戦うこともできる。</t>
    <rPh sb="0" eb="2">
      <t>ハワタ</t>
    </rPh>
    <rPh sb="7" eb="9">
      <t>テイド</t>
    </rPh>
    <rPh sb="10" eb="13">
      <t>ギレイテキ</t>
    </rPh>
    <rPh sb="14" eb="16">
      <t>タンケン</t>
    </rPh>
    <rPh sb="17" eb="18">
      <t>ナ</t>
    </rPh>
    <rPh sb="24" eb="25">
      <t>テ</t>
    </rPh>
    <rPh sb="26" eb="27">
      <t>モ</t>
    </rPh>
    <rPh sb="29" eb="30">
      <t>タタカ</t>
    </rPh>
    <phoneticPr fontId="6"/>
  </si>
  <si>
    <t>刃渡り35cm前後。刃先が3つに分かれる、パリーに特化した短剣。</t>
    <rPh sb="0" eb="2">
      <t>ハワタ</t>
    </rPh>
    <rPh sb="7" eb="9">
      <t>ゼンゴ</t>
    </rPh>
    <rPh sb="10" eb="12">
      <t>ハサキ</t>
    </rPh>
    <rPh sb="16" eb="17">
      <t>ワ</t>
    </rPh>
    <rPh sb="25" eb="27">
      <t>トッカ</t>
    </rPh>
    <rPh sb="29" eb="31">
      <t>タンケン</t>
    </rPh>
    <phoneticPr fontId="6"/>
  </si>
  <si>
    <t>ミセリコルデ(慈悲の短剣)とも。刃渡り30cm程度の、鎖帷子を通し相手に止めを刺すための武器。</t>
    <rPh sb="7" eb="9">
      <t>ジヒ</t>
    </rPh>
    <rPh sb="10" eb="12">
      <t>タンケン</t>
    </rPh>
    <rPh sb="16" eb="18">
      <t>ハワタ</t>
    </rPh>
    <rPh sb="23" eb="25">
      <t>テイド</t>
    </rPh>
    <rPh sb="27" eb="30">
      <t>クサリカタビラ</t>
    </rPh>
    <rPh sb="31" eb="32">
      <t>トオ</t>
    </rPh>
    <rPh sb="33" eb="35">
      <t>アイテ</t>
    </rPh>
    <rPh sb="36" eb="37">
      <t>トド</t>
    </rPh>
    <rPh sb="39" eb="40">
      <t>サ</t>
    </rPh>
    <rPh sb="44" eb="46">
      <t>ブキ</t>
    </rPh>
    <phoneticPr fontId="6"/>
  </si>
  <si>
    <t>マインゴーシュとも。峰の部分が櫛状になった、相手の剣を折るための短剣。普通、利き手ではない方に補助で持つ。</t>
    <rPh sb="10" eb="11">
      <t>ミネ</t>
    </rPh>
    <rPh sb="12" eb="14">
      <t>ブブン</t>
    </rPh>
    <rPh sb="15" eb="16">
      <t>クシ</t>
    </rPh>
    <rPh sb="16" eb="17">
      <t>ジョウ</t>
    </rPh>
    <rPh sb="22" eb="24">
      <t>アイテ</t>
    </rPh>
    <rPh sb="25" eb="26">
      <t>ケン</t>
    </rPh>
    <rPh sb="27" eb="28">
      <t>オ</t>
    </rPh>
    <rPh sb="32" eb="34">
      <t>タンケン</t>
    </rPh>
    <rPh sb="35" eb="37">
      <t>フツウ</t>
    </rPh>
    <rPh sb="38" eb="39">
      <t>キ</t>
    </rPh>
    <rPh sb="40" eb="41">
      <t>テ</t>
    </rPh>
    <rPh sb="45" eb="46">
      <t>ホウ</t>
    </rPh>
    <rPh sb="47" eb="49">
      <t>ホジョ</t>
    </rPh>
    <rPh sb="50" eb="51">
      <t>モ</t>
    </rPh>
    <phoneticPr fontId="6"/>
  </si>
  <si>
    <t>サイズ</t>
    <phoneticPr fontId="6"/>
  </si>
  <si>
    <t>槍、鎌</t>
    <rPh sb="0" eb="1">
      <t>ヤリ</t>
    </rPh>
    <rPh sb="2" eb="3">
      <t>カマ</t>
    </rPh>
    <phoneticPr fontId="6"/>
  </si>
  <si>
    <t>全長2m以上。農民が用いる、草などを刈るための鎌。</t>
    <rPh sb="0" eb="2">
      <t>ゼンチョウ</t>
    </rPh>
    <rPh sb="4" eb="6">
      <t>イジョウ</t>
    </rPh>
    <rPh sb="7" eb="9">
      <t>ノウミン</t>
    </rPh>
    <rPh sb="10" eb="11">
      <t>モチ</t>
    </rPh>
    <rPh sb="14" eb="15">
      <t>クサ</t>
    </rPh>
    <rPh sb="18" eb="19">
      <t>カ</t>
    </rPh>
    <rPh sb="23" eb="24">
      <t>カマ</t>
    </rPh>
    <phoneticPr fontId="6"/>
  </si>
  <si>
    <t>全長2m弱。フォークに似た形状の、穂先が3つある槍。</t>
    <rPh sb="0" eb="2">
      <t>ゼンチョウ</t>
    </rPh>
    <rPh sb="4" eb="5">
      <t>ジャク</t>
    </rPh>
    <rPh sb="11" eb="12">
      <t>ニ</t>
    </rPh>
    <rPh sb="13" eb="15">
      <t>ケイジョウ</t>
    </rPh>
    <rPh sb="17" eb="19">
      <t>ホサキ</t>
    </rPh>
    <rPh sb="24" eb="25">
      <t>ヤリ</t>
    </rPh>
    <phoneticPr fontId="6"/>
  </si>
  <si>
    <t>パルチザン</t>
    <phoneticPr fontId="6"/>
  </si>
  <si>
    <t>全長1.6m前後の槍。かつてのコッソの帝国の正式装備だった。</t>
    <rPh sb="0" eb="2">
      <t>ゼンチョウ</t>
    </rPh>
    <rPh sb="6" eb="8">
      <t>ゼンゴ</t>
    </rPh>
    <rPh sb="9" eb="10">
      <t>ヤリ</t>
    </rPh>
    <rPh sb="19" eb="21">
      <t>テイコク</t>
    </rPh>
    <rPh sb="22" eb="24">
      <t>セイシキ</t>
    </rPh>
    <rPh sb="24" eb="26">
      <t>ソウビ</t>
    </rPh>
    <phoneticPr fontId="6"/>
  </si>
  <si>
    <t>全長3m前後。槍状の頭部、基部に斧状の幅広の刃、反対側に鉤状の突起がある。</t>
    <rPh sb="0" eb="2">
      <t>ゼンチョウ</t>
    </rPh>
    <rPh sb="4" eb="6">
      <t>ゼンゴ</t>
    </rPh>
    <rPh sb="7" eb="8">
      <t>ヤリ</t>
    </rPh>
    <rPh sb="8" eb="9">
      <t>ジョウ</t>
    </rPh>
    <rPh sb="10" eb="12">
      <t>トウブ</t>
    </rPh>
    <rPh sb="13" eb="15">
      <t>キブ</t>
    </rPh>
    <rPh sb="16" eb="17">
      <t>オノ</t>
    </rPh>
    <rPh sb="17" eb="18">
      <t>ジョウ</t>
    </rPh>
    <rPh sb="19" eb="21">
      <t>ハバヒロ</t>
    </rPh>
    <rPh sb="22" eb="23">
      <t>ヤイバ</t>
    </rPh>
    <rPh sb="24" eb="26">
      <t>ハンタイ</t>
    </rPh>
    <rPh sb="26" eb="27">
      <t>ガワ</t>
    </rPh>
    <rPh sb="28" eb="29">
      <t>カギ</t>
    </rPh>
    <rPh sb="29" eb="30">
      <t>ジョウ</t>
    </rPh>
    <rPh sb="31" eb="33">
      <t>トッキ</t>
    </rPh>
    <phoneticPr fontId="6"/>
  </si>
  <si>
    <t>金槌の反対側に鉤を取りつけたもの。鎧に対しても十分な効力を持つ。</t>
    <rPh sb="0" eb="2">
      <t>カナヅチ</t>
    </rPh>
    <rPh sb="3" eb="5">
      <t>ハンタイ</t>
    </rPh>
    <rPh sb="5" eb="6">
      <t>ガワ</t>
    </rPh>
    <rPh sb="7" eb="8">
      <t>カギ</t>
    </rPh>
    <rPh sb="9" eb="10">
      <t>ト</t>
    </rPh>
    <rPh sb="17" eb="18">
      <t>ヨロイ</t>
    </rPh>
    <rPh sb="19" eb="20">
      <t>タイ</t>
    </rPh>
    <rPh sb="23" eb="25">
      <t>ジュウブン</t>
    </rPh>
    <rPh sb="26" eb="28">
      <t>コウリョク</t>
    </rPh>
    <rPh sb="29" eb="30">
      <t>モ</t>
    </rPh>
    <phoneticPr fontId="6"/>
  </si>
  <si>
    <t>長さは様々。戦闘用に両方に刃を持った戦斧。</t>
    <rPh sb="0" eb="1">
      <t>ナガ</t>
    </rPh>
    <rPh sb="3" eb="5">
      <t>サマザマ</t>
    </rPh>
    <rPh sb="6" eb="9">
      <t>セントウヨウ</t>
    </rPh>
    <rPh sb="10" eb="12">
      <t>リョウホウ</t>
    </rPh>
    <rPh sb="13" eb="14">
      <t>ヤイバ</t>
    </rPh>
    <rPh sb="15" eb="16">
      <t>モ</t>
    </rPh>
    <rPh sb="18" eb="20">
      <t>センプ</t>
    </rPh>
    <phoneticPr fontId="6"/>
  </si>
  <si>
    <t>モーニングスター</t>
    <phoneticPr fontId="6"/>
  </si>
  <si>
    <t>フレイルの先を棘付鉄球にしたもの。小型かつ素早い攻撃ができるが、重量は2倍。</t>
    <rPh sb="5" eb="6">
      <t>サキ</t>
    </rPh>
    <rPh sb="7" eb="8">
      <t>トゲ</t>
    </rPh>
    <rPh sb="8" eb="9">
      <t>ツキ</t>
    </rPh>
    <rPh sb="9" eb="11">
      <t>テッキュウ</t>
    </rPh>
    <rPh sb="17" eb="19">
      <t>コガタ</t>
    </rPh>
    <rPh sb="21" eb="23">
      <t>スバヤ</t>
    </rPh>
    <rPh sb="24" eb="26">
      <t>コウゲキ</t>
    </rPh>
    <rPh sb="32" eb="34">
      <t>ジュウリョウ</t>
    </rPh>
    <rPh sb="36" eb="37">
      <t>バイ</t>
    </rPh>
    <phoneticPr fontId="6"/>
  </si>
  <si>
    <t>全長50cm前後。同じ形状の鉄片を放射線状に組み合わせたものや、棘付鉄球を付けたものがある。</t>
    <rPh sb="0" eb="2">
      <t>ゼンチョウ</t>
    </rPh>
    <rPh sb="6" eb="8">
      <t>ゼンゴ</t>
    </rPh>
    <rPh sb="9" eb="10">
      <t>オナ</t>
    </rPh>
    <rPh sb="11" eb="13">
      <t>ケイジョウ</t>
    </rPh>
    <rPh sb="14" eb="15">
      <t>テツ</t>
    </rPh>
    <rPh sb="15" eb="16">
      <t>ヘン</t>
    </rPh>
    <rPh sb="17" eb="19">
      <t>ホウシャ</t>
    </rPh>
    <rPh sb="19" eb="21">
      <t>センジョウ</t>
    </rPh>
    <rPh sb="22" eb="23">
      <t>ク</t>
    </rPh>
    <rPh sb="24" eb="25">
      <t>ア</t>
    </rPh>
    <rPh sb="32" eb="33">
      <t>トゲ</t>
    </rPh>
    <rPh sb="33" eb="34">
      <t>ツキ</t>
    </rPh>
    <rPh sb="34" eb="36">
      <t>テッキュウ</t>
    </rPh>
    <rPh sb="37" eb="38">
      <t>ツ</t>
    </rPh>
    <phoneticPr fontId="6"/>
  </si>
  <si>
    <t>全長1m以下、幅60cm前後、8kg前後。強力な矢を簡単に放てるが、再度弓を弾くためには時間がかかる。</t>
    <rPh sb="0" eb="2">
      <t>ゼンチョウ</t>
    </rPh>
    <rPh sb="4" eb="6">
      <t>イカ</t>
    </rPh>
    <rPh sb="7" eb="8">
      <t>ハバ</t>
    </rPh>
    <rPh sb="12" eb="14">
      <t>ゼンゴ</t>
    </rPh>
    <rPh sb="18" eb="20">
      <t>ゼンゴ</t>
    </rPh>
    <rPh sb="21" eb="23">
      <t>キョウリョク</t>
    </rPh>
    <rPh sb="24" eb="25">
      <t>ヤ</t>
    </rPh>
    <rPh sb="26" eb="28">
      <t>カンタン</t>
    </rPh>
    <rPh sb="29" eb="30">
      <t>ハナ</t>
    </rPh>
    <rPh sb="34" eb="36">
      <t>サイド</t>
    </rPh>
    <rPh sb="36" eb="37">
      <t>ユミ</t>
    </rPh>
    <rPh sb="38" eb="39">
      <t>ヒ</t>
    </rPh>
    <rPh sb="44" eb="46">
      <t>ジカン</t>
    </rPh>
    <phoneticPr fontId="6"/>
  </si>
  <si>
    <t>ラップドボウ</t>
    <phoneticPr fontId="6"/>
  </si>
  <si>
    <t>1m前後。動物の腱や革を用いた複合弓(コンポジットボウ)の一種。</t>
    <rPh sb="2" eb="4">
      <t>ゼンゴ</t>
    </rPh>
    <rPh sb="5" eb="7">
      <t>ドウブツ</t>
    </rPh>
    <rPh sb="8" eb="9">
      <t>ケン</t>
    </rPh>
    <rPh sb="10" eb="11">
      <t>カワ</t>
    </rPh>
    <rPh sb="12" eb="13">
      <t>モチ</t>
    </rPh>
    <rPh sb="15" eb="17">
      <t>フクゴウ</t>
    </rPh>
    <rPh sb="17" eb="18">
      <t>ユミ</t>
    </rPh>
    <rPh sb="29" eb="31">
      <t>イッシュ</t>
    </rPh>
    <phoneticPr fontId="6"/>
  </si>
  <si>
    <t>1m以下の、軽い弓。簡便に用いることができる。</t>
    <rPh sb="2" eb="4">
      <t>イカ</t>
    </rPh>
    <rPh sb="6" eb="7">
      <t>カル</t>
    </rPh>
    <rPh sb="8" eb="9">
      <t>ユミ</t>
    </rPh>
    <rPh sb="10" eb="12">
      <t>カンベン</t>
    </rPh>
    <rPh sb="13" eb="14">
      <t>モチ</t>
    </rPh>
    <phoneticPr fontId="6"/>
  </si>
  <si>
    <t>1.5m以上の大きな弓。使用には相当の練度を要する。熟練の射手は6秒に1本の矢を射たという。</t>
    <rPh sb="4" eb="6">
      <t>イジョウ</t>
    </rPh>
    <rPh sb="7" eb="8">
      <t>オオ</t>
    </rPh>
    <rPh sb="10" eb="11">
      <t>ユミ</t>
    </rPh>
    <rPh sb="12" eb="14">
      <t>シヨウ</t>
    </rPh>
    <rPh sb="16" eb="18">
      <t>ソウトウ</t>
    </rPh>
    <rPh sb="19" eb="21">
      <t>レンド</t>
    </rPh>
    <rPh sb="22" eb="23">
      <t>ヨウ</t>
    </rPh>
    <rPh sb="26" eb="28">
      <t>ジュクレン</t>
    </rPh>
    <rPh sb="29" eb="31">
      <t>シャシュ</t>
    </rPh>
    <rPh sb="33" eb="34">
      <t>ビョウ</t>
    </rPh>
    <rPh sb="36" eb="37">
      <t>ホン</t>
    </rPh>
    <rPh sb="38" eb="39">
      <t>ヤ</t>
    </rPh>
    <rPh sb="40" eb="41">
      <t>イ</t>
    </rPh>
    <phoneticPr fontId="6"/>
  </si>
  <si>
    <t>1m以下、1kg以下の投槍。</t>
    <rPh sb="2" eb="4">
      <t>イカ</t>
    </rPh>
    <rPh sb="8" eb="10">
      <t>イカ</t>
    </rPh>
    <rPh sb="11" eb="13">
      <t>ナゲヤリ</t>
    </rPh>
    <phoneticPr fontId="6"/>
  </si>
  <si>
    <t>うねりのある十字手裏剣。投擲は刃を持ち回転を与えて行う。</t>
    <rPh sb="6" eb="8">
      <t>ジュウジ</t>
    </rPh>
    <rPh sb="8" eb="11">
      <t>シュリケン</t>
    </rPh>
    <rPh sb="12" eb="14">
      <t>トウテキ</t>
    </rPh>
    <rPh sb="15" eb="16">
      <t>ヤイバ</t>
    </rPh>
    <rPh sb="17" eb="18">
      <t>モ</t>
    </rPh>
    <rPh sb="19" eb="21">
      <t>カイテン</t>
    </rPh>
    <rPh sb="22" eb="23">
      <t>アタ</t>
    </rPh>
    <rPh sb="25" eb="26">
      <t>オコナ</t>
    </rPh>
    <phoneticPr fontId="6"/>
  </si>
  <si>
    <t>刃を浅く、数を増した手裏剣。浅くとも確実に傷を与えられるため、毒を塗ることが多い。</t>
    <rPh sb="0" eb="1">
      <t>ヤイバ</t>
    </rPh>
    <rPh sb="2" eb="3">
      <t>アサ</t>
    </rPh>
    <rPh sb="5" eb="6">
      <t>カズ</t>
    </rPh>
    <rPh sb="7" eb="8">
      <t>マ</t>
    </rPh>
    <rPh sb="10" eb="13">
      <t>シュリケン</t>
    </rPh>
    <rPh sb="14" eb="15">
      <t>アサ</t>
    </rPh>
    <rPh sb="18" eb="20">
      <t>カクジツ</t>
    </rPh>
    <rPh sb="21" eb="22">
      <t>キズ</t>
    </rPh>
    <rPh sb="23" eb="24">
      <t>アタ</t>
    </rPh>
    <rPh sb="31" eb="32">
      <t>ドク</t>
    </rPh>
    <rPh sb="33" eb="34">
      <t>ヌ</t>
    </rPh>
    <rPh sb="38" eb="39">
      <t>オオ</t>
    </rPh>
    <phoneticPr fontId="6"/>
  </si>
  <si>
    <t>眼帯のような形状をした、石や鉛玉を投擲するための道具。命中させづらい。</t>
    <rPh sb="0" eb="2">
      <t>ガンタイ</t>
    </rPh>
    <rPh sb="6" eb="8">
      <t>ケイジョウ</t>
    </rPh>
    <rPh sb="12" eb="13">
      <t>イシ</t>
    </rPh>
    <rPh sb="14" eb="15">
      <t>ナマリ</t>
    </rPh>
    <rPh sb="15" eb="16">
      <t>ダマ</t>
    </rPh>
    <rPh sb="17" eb="19">
      <t>トウテキ</t>
    </rPh>
    <rPh sb="24" eb="26">
      <t>ドウグ</t>
    </rPh>
    <rPh sb="27" eb="29">
      <t>メイチュウ</t>
    </rPh>
    <phoneticPr fontId="6"/>
  </si>
  <si>
    <t>30cm以下の、短い矢のような形状の投擲武器。殺傷力は低いが、手軽に持ち運べる。</t>
    <rPh sb="4" eb="6">
      <t>イカ</t>
    </rPh>
    <rPh sb="8" eb="9">
      <t>ミジカ</t>
    </rPh>
    <rPh sb="10" eb="11">
      <t>ヤ</t>
    </rPh>
    <rPh sb="15" eb="17">
      <t>ケイジョウ</t>
    </rPh>
    <rPh sb="18" eb="20">
      <t>トウテキ</t>
    </rPh>
    <rPh sb="20" eb="22">
      <t>ブキ</t>
    </rPh>
    <rPh sb="23" eb="26">
      <t>サッショウリョク</t>
    </rPh>
    <rPh sb="27" eb="28">
      <t>ヒク</t>
    </rPh>
    <rPh sb="31" eb="33">
      <t>テガル</t>
    </rPh>
    <rPh sb="34" eb="35">
      <t>モ</t>
    </rPh>
    <rPh sb="36" eb="37">
      <t>ハコ</t>
    </rPh>
    <phoneticPr fontId="6"/>
  </si>
  <si>
    <t>直径20cm前後、重さ0.5kg以下の平たい金属の輪。外周に刃がついており、斬ることができる。</t>
    <rPh sb="0" eb="2">
      <t>チョッケイ</t>
    </rPh>
    <rPh sb="6" eb="8">
      <t>ゼンゴ</t>
    </rPh>
    <rPh sb="9" eb="10">
      <t>オモ</t>
    </rPh>
    <rPh sb="16" eb="18">
      <t>イカ</t>
    </rPh>
    <rPh sb="19" eb="20">
      <t>ヒラ</t>
    </rPh>
    <rPh sb="22" eb="24">
      <t>キンゾク</t>
    </rPh>
    <rPh sb="25" eb="26">
      <t>ワ</t>
    </rPh>
    <rPh sb="27" eb="29">
      <t>ガイシュウ</t>
    </rPh>
    <rPh sb="30" eb="31">
      <t>ヤイバ</t>
    </rPh>
    <rPh sb="38" eb="39">
      <t>キ</t>
    </rPh>
    <phoneticPr fontId="6"/>
  </si>
  <si>
    <t>長さ50cm前後。投擲もできる手斧。</t>
    <rPh sb="0" eb="1">
      <t>ナガ</t>
    </rPh>
    <rPh sb="6" eb="8">
      <t>ゼンゴ</t>
    </rPh>
    <rPh sb="9" eb="11">
      <t>トウテキ</t>
    </rPh>
    <rPh sb="15" eb="17">
      <t>テオノ</t>
    </rPh>
    <phoneticPr fontId="6"/>
  </si>
  <si>
    <t>アダーガ</t>
    <phoneticPr fontId="6"/>
  </si>
  <si>
    <t>革製の丸盾の両端に槍状の柄と穂先、盾の正面に短剣を取り付けたもの。</t>
    <rPh sb="0" eb="2">
      <t>カワセイ</t>
    </rPh>
    <rPh sb="3" eb="4">
      <t>マル</t>
    </rPh>
    <rPh sb="4" eb="5">
      <t>タテ</t>
    </rPh>
    <rPh sb="6" eb="8">
      <t>リョウタン</t>
    </rPh>
    <rPh sb="9" eb="10">
      <t>ヤリ</t>
    </rPh>
    <rPh sb="10" eb="11">
      <t>ジョウ</t>
    </rPh>
    <rPh sb="12" eb="13">
      <t>エ</t>
    </rPh>
    <rPh sb="14" eb="16">
      <t>ホサキ</t>
    </rPh>
    <rPh sb="17" eb="18">
      <t>タテ</t>
    </rPh>
    <rPh sb="19" eb="21">
      <t>ショウメン</t>
    </rPh>
    <rPh sb="22" eb="24">
      <t>タンケン</t>
    </rPh>
    <rPh sb="25" eb="26">
      <t>ト</t>
    </rPh>
    <rPh sb="27" eb="28">
      <t>ツ</t>
    </rPh>
    <phoneticPr fontId="6"/>
  </si>
  <si>
    <t>60cm前後の鎌に3m前後の鎖、その先に分銅を付けたもの。分銅で相手をからめとり、鎌で切る。……鎌は投げない。</t>
    <rPh sb="4" eb="6">
      <t>ゼンゴ</t>
    </rPh>
    <rPh sb="7" eb="8">
      <t>カマ</t>
    </rPh>
    <rPh sb="11" eb="13">
      <t>ゼンゴ</t>
    </rPh>
    <rPh sb="14" eb="15">
      <t>クサリ</t>
    </rPh>
    <rPh sb="18" eb="19">
      <t>サキ</t>
    </rPh>
    <rPh sb="20" eb="22">
      <t>フンドウ</t>
    </rPh>
    <rPh sb="23" eb="24">
      <t>ツ</t>
    </rPh>
    <rPh sb="29" eb="31">
      <t>フンドウ</t>
    </rPh>
    <rPh sb="32" eb="34">
      <t>アイテ</t>
    </rPh>
    <rPh sb="41" eb="42">
      <t>カマ</t>
    </rPh>
    <rPh sb="43" eb="44">
      <t>キ</t>
    </rPh>
    <rPh sb="48" eb="49">
      <t>カマ</t>
    </rPh>
    <rPh sb="50" eb="51">
      <t>ナ</t>
    </rPh>
    <phoneticPr fontId="6"/>
  </si>
  <si>
    <t>金属片を埋め込んだ革で、拳を守ると同時に打撃力を上げる。拳を鍛え上げるよりも手っ取り早く威力を増す。</t>
    <rPh sb="0" eb="3">
      <t>キンゾクヘン</t>
    </rPh>
    <rPh sb="4" eb="5">
      <t>ウ</t>
    </rPh>
    <rPh sb="6" eb="7">
      <t>コ</t>
    </rPh>
    <rPh sb="9" eb="10">
      <t>カワ</t>
    </rPh>
    <rPh sb="12" eb="13">
      <t>コブシ</t>
    </rPh>
    <rPh sb="14" eb="15">
      <t>マモ</t>
    </rPh>
    <rPh sb="17" eb="19">
      <t>ドウジ</t>
    </rPh>
    <rPh sb="20" eb="23">
      <t>ダゲキリョク</t>
    </rPh>
    <rPh sb="24" eb="25">
      <t>ア</t>
    </rPh>
    <rPh sb="28" eb="29">
      <t>コブシ</t>
    </rPh>
    <rPh sb="30" eb="31">
      <t>キタ</t>
    </rPh>
    <rPh sb="32" eb="33">
      <t>ア</t>
    </rPh>
    <rPh sb="38" eb="39">
      <t>テ</t>
    </rPh>
    <rPh sb="40" eb="41">
      <t>ト</t>
    </rPh>
    <rPh sb="42" eb="43">
      <t>バヤ</t>
    </rPh>
    <rPh sb="44" eb="46">
      <t>イリョク</t>
    </rPh>
    <rPh sb="47" eb="48">
      <t>マ</t>
    </rPh>
    <phoneticPr fontId="6"/>
  </si>
  <si>
    <t>マインゴーシュ</t>
    <phoneticPr fontId="6"/>
  </si>
  <si>
    <t>片手</t>
    <rPh sb="0" eb="2">
      <t>カタテ</t>
    </rPh>
    <phoneticPr fontId="6"/>
  </si>
  <si>
    <t>刺+4</t>
    <rPh sb="0" eb="1">
      <t>サ</t>
    </rPh>
    <phoneticPr fontId="6"/>
  </si>
  <si>
    <t>-</t>
    <phoneticPr fontId="6"/>
  </si>
  <si>
    <t>捕縛</t>
    <rPh sb="0" eb="2">
      <t>ホバク</t>
    </rPh>
    <phoneticPr fontId="6"/>
  </si>
  <si>
    <t>槍、投擲</t>
    <rPh sb="0" eb="1">
      <t>ヤリ</t>
    </rPh>
    <rPh sb="2" eb="4">
      <t>トウテキ</t>
    </rPh>
    <phoneticPr fontId="6"/>
  </si>
  <si>
    <t>刺+2</t>
    <rPh sb="0" eb="1">
      <t>サ</t>
    </rPh>
    <phoneticPr fontId="6"/>
  </si>
  <si>
    <t>全長1.5cm程度の両端に剣を付けた武器。扱いに相当な熟練がいる。</t>
    <rPh sb="0" eb="2">
      <t>ゼンチョウ</t>
    </rPh>
    <rPh sb="7" eb="9">
      <t>テイド</t>
    </rPh>
    <rPh sb="10" eb="12">
      <t>リョウタン</t>
    </rPh>
    <rPh sb="13" eb="14">
      <t>ケン</t>
    </rPh>
    <rPh sb="15" eb="16">
      <t>ツ</t>
    </rPh>
    <rPh sb="18" eb="20">
      <t>ブキ</t>
    </rPh>
    <rPh sb="21" eb="22">
      <t>アツカ</t>
    </rPh>
    <rPh sb="24" eb="26">
      <t>ソウトウ</t>
    </rPh>
    <rPh sb="27" eb="29">
      <t>ジュクレン</t>
    </rPh>
    <phoneticPr fontId="6"/>
  </si>
  <si>
    <t>弓</t>
    <rPh sb="0" eb="1">
      <t>ユミ</t>
    </rPh>
    <phoneticPr fontId="6"/>
  </si>
  <si>
    <t>転換許可証</t>
    <rPh sb="0" eb="2">
      <t>テンカン</t>
    </rPh>
    <rPh sb="2" eb="5">
      <t>キョカショウ</t>
    </rPh>
    <phoneticPr fontId="6"/>
  </si>
  <si>
    <t>効果参照</t>
    <rPh sb="0" eb="2">
      <t>コウカ</t>
    </rPh>
    <rPh sb="2" eb="4">
      <t>サンショウ</t>
    </rPh>
    <phoneticPr fontId="6"/>
  </si>
  <si>
    <t>-</t>
    <phoneticPr fontId="6"/>
  </si>
  <si>
    <t>“ρ”の管理する転換装置を使用できる。</t>
    <rPh sb="4" eb="6">
      <t>カンリ</t>
    </rPh>
    <rPh sb="8" eb="10">
      <t>テンカン</t>
    </rPh>
    <rPh sb="10" eb="12">
      <t>ソウチ</t>
    </rPh>
    <rPh sb="13" eb="15">
      <t>シヨウ</t>
    </rPh>
    <phoneticPr fontId="6"/>
  </si>
  <si>
    <t>転換装置（スワッパー）。相手方と交換する形で転送し、稼働に膨大な電力を要求するため、向こうからの要請予約がないと転送してくれないことも多い。</t>
    <rPh sb="0" eb="2">
      <t>テンカン</t>
    </rPh>
    <rPh sb="2" eb="4">
      <t>ソウチ</t>
    </rPh>
    <rPh sb="12" eb="15">
      <t>アイテガタ</t>
    </rPh>
    <rPh sb="16" eb="18">
      <t>コウカン</t>
    </rPh>
    <rPh sb="20" eb="21">
      <t>カタチ</t>
    </rPh>
    <rPh sb="22" eb="24">
      <t>テンソウ</t>
    </rPh>
    <rPh sb="26" eb="28">
      <t>カドウ</t>
    </rPh>
    <rPh sb="29" eb="31">
      <t>ボウダイ</t>
    </rPh>
    <rPh sb="32" eb="34">
      <t>デンリョク</t>
    </rPh>
    <rPh sb="35" eb="37">
      <t>ヨウキュウ</t>
    </rPh>
    <rPh sb="42" eb="43">
      <t>ム</t>
    </rPh>
    <rPh sb="48" eb="50">
      <t>ヨウセイ</t>
    </rPh>
    <rPh sb="50" eb="52">
      <t>ヨヤク</t>
    </rPh>
    <rPh sb="56" eb="58">
      <t>テンソウ</t>
    </rPh>
    <rPh sb="67" eb="68">
      <t>オオ</t>
    </rPh>
    <phoneticPr fontId="6"/>
  </si>
  <si>
    <t>-</t>
    <phoneticPr fontId="6"/>
  </si>
  <si>
    <t>-</t>
    <phoneticPr fontId="6"/>
  </si>
  <si>
    <t>-</t>
    <phoneticPr fontId="6"/>
  </si>
  <si>
    <t>両手</t>
    <rPh sb="0" eb="2">
      <t>リョウテ</t>
    </rPh>
    <phoneticPr fontId="6"/>
  </si>
  <si>
    <t>殴+7</t>
    <rPh sb="0" eb="1">
      <t>ナグ</t>
    </rPh>
    <phoneticPr fontId="6"/>
  </si>
  <si>
    <t>刺+9</t>
    <rPh sb="0" eb="1">
      <t>サ</t>
    </rPh>
    <phoneticPr fontId="6"/>
  </si>
  <si>
    <t>片手</t>
    <rPh sb="0" eb="2">
      <t>カタテ</t>
    </rPh>
    <phoneticPr fontId="6"/>
  </si>
  <si>
    <t>近</t>
    <rPh sb="0" eb="1">
      <t>キン</t>
    </rPh>
    <phoneticPr fontId="6"/>
  </si>
  <si>
    <t>至近</t>
    <rPh sb="0" eb="2">
      <t>シキン</t>
    </rPh>
    <phoneticPr fontId="6"/>
  </si>
  <si>
    <t>両手で用いる際のデータ。</t>
    <rPh sb="0" eb="2">
      <t>リョウテ</t>
    </rPh>
    <rPh sb="3" eb="4">
      <t>モチ</t>
    </rPh>
    <rPh sb="6" eb="7">
      <t>サイ</t>
    </rPh>
    <phoneticPr fontId="6"/>
  </si>
  <si>
    <t>斬+8</t>
    <rPh sb="0" eb="1">
      <t>ザン</t>
    </rPh>
    <phoneticPr fontId="6"/>
  </si>
  <si>
    <t>斬+5</t>
    <rPh sb="0" eb="1">
      <t>ザン</t>
    </rPh>
    <phoneticPr fontId="6"/>
  </si>
  <si>
    <t>斬+3</t>
    <rPh sb="0" eb="1">
      <t>ザン</t>
    </rPh>
    <phoneticPr fontId="6"/>
  </si>
  <si>
    <t>〔白〕</t>
    <rPh sb="1" eb="2">
      <t>ハク</t>
    </rPh>
    <phoneticPr fontId="6"/>
  </si>
  <si>
    <t>忍具</t>
    <rPh sb="0" eb="1">
      <t>ニン</t>
    </rPh>
    <rPh sb="1" eb="2">
      <t>グ</t>
    </rPh>
    <phoneticPr fontId="6"/>
  </si>
  <si>
    <t>盾、槍</t>
    <rPh sb="0" eb="1">
      <t>タテ</t>
    </rPh>
    <rPh sb="2" eb="3">
      <t>ヤリ</t>
    </rPh>
    <phoneticPr fontId="6"/>
  </si>
  <si>
    <t>投擲による射撃攻撃もできる。</t>
    <rPh sb="0" eb="2">
      <t>トウテキ</t>
    </rPh>
    <rPh sb="5" eb="7">
      <t>シャゲキ</t>
    </rPh>
    <rPh sb="7" eb="9">
      <t>コウゲキ</t>
    </rPh>
    <phoneticPr fontId="6"/>
  </si>
  <si>
    <t>効果</t>
    <rPh sb="0" eb="2">
      <t>コウカ</t>
    </rPh>
    <phoneticPr fontId="6"/>
  </si>
  <si>
    <t>部位を使わず、1つだけ装備できる。</t>
    <rPh sb="0" eb="2">
      <t>ブイ</t>
    </rPh>
    <rPh sb="3" eb="4">
      <t>ツカ</t>
    </rPh>
    <rPh sb="11" eb="13">
      <t>ソウビ</t>
    </rPh>
    <phoneticPr fontId="6"/>
  </si>
  <si>
    <t>剣、暗器</t>
    <rPh sb="0" eb="1">
      <t>ケン</t>
    </rPh>
    <rPh sb="2" eb="4">
      <t>アンキ</t>
    </rPh>
    <phoneticPr fontId="6"/>
  </si>
  <si>
    <t>剣、投擲、暗器</t>
    <rPh sb="0" eb="1">
      <t>ケン</t>
    </rPh>
    <rPh sb="2" eb="4">
      <t>トウテキ</t>
    </rPh>
    <rPh sb="5" eb="7">
      <t>アンキ</t>
    </rPh>
    <phoneticPr fontId="6"/>
  </si>
  <si>
    <t>槌、暗器</t>
    <rPh sb="0" eb="1">
      <t>ツチ</t>
    </rPh>
    <rPh sb="2" eb="4">
      <t>アンキ</t>
    </rPh>
    <phoneticPr fontId="6"/>
  </si>
  <si>
    <t>投擲、暗器</t>
    <rPh sb="0" eb="2">
      <t>トウテキ</t>
    </rPh>
    <rPh sb="3" eb="5">
      <t>アンキ</t>
    </rPh>
    <phoneticPr fontId="6"/>
  </si>
  <si>
    <t>投擲化</t>
    <rPh sb="0" eb="2">
      <t>トウテキ</t>
    </rPh>
    <rPh sb="2" eb="3">
      <t>カ</t>
    </rPh>
    <phoneticPr fontId="6"/>
  </si>
  <si>
    <t>〔射〕〔隠〕</t>
    <rPh sb="1" eb="2">
      <t>シャ</t>
    </rPh>
    <rPh sb="4" eb="5">
      <t>カク</t>
    </rPh>
    <phoneticPr fontId="6"/>
  </si>
  <si>
    <t>〔白〕〔隠〕</t>
    <rPh sb="1" eb="2">
      <t>ハク</t>
    </rPh>
    <rPh sb="4" eb="5">
      <t>カク</t>
    </rPh>
    <phoneticPr fontId="6"/>
  </si>
  <si>
    <t>〔白〕〔隠〕</t>
    <rPh sb="1" eb="2">
      <t>シロ</t>
    </rPh>
    <rPh sb="4" eb="5">
      <t>カク</t>
    </rPh>
    <phoneticPr fontId="6"/>
  </si>
  <si>
    <t>刃渡り60cm。小振りだが十分な性能を持つ。</t>
    <rPh sb="0" eb="2">
      <t>ハワタ</t>
    </rPh>
    <rPh sb="8" eb="10">
      <t>コブ</t>
    </rPh>
    <rPh sb="13" eb="15">
      <t>ジュウブン</t>
    </rPh>
    <rPh sb="16" eb="18">
      <t>セイノウ</t>
    </rPh>
    <rPh sb="19" eb="20">
      <t>モ</t>
    </rPh>
    <phoneticPr fontId="6"/>
  </si>
  <si>
    <t>斬+6</t>
    <rPh sb="0" eb="1">
      <t>ザン</t>
    </rPh>
    <phoneticPr fontId="6"/>
  </si>
  <si>
    <t>-</t>
    <phoneticPr fontId="6"/>
  </si>
  <si>
    <t>斬+6</t>
    <rPh sb="0" eb="1">
      <t>ザン</t>
    </rPh>
    <phoneticPr fontId="6"/>
  </si>
  <si>
    <t>斬+8</t>
    <rPh sb="0" eb="1">
      <t>ザン</t>
    </rPh>
    <phoneticPr fontId="6"/>
  </si>
  <si>
    <t>斬+10</t>
    <rPh sb="0" eb="1">
      <t>ザン</t>
    </rPh>
    <phoneticPr fontId="6"/>
  </si>
  <si>
    <t>ダガーナイフ(白兵)</t>
    <rPh sb="7" eb="9">
      <t>ハクヘイ</t>
    </rPh>
    <phoneticPr fontId="6"/>
  </si>
  <si>
    <t>ダガーナイフ(投擲)</t>
    <rPh sb="7" eb="9">
      <t>トウテキ</t>
    </rPh>
    <phoneticPr fontId="6"/>
  </si>
  <si>
    <t>ダーク(投擲)</t>
    <rPh sb="4" eb="6">
      <t>トウテキ</t>
    </rPh>
    <phoneticPr fontId="6"/>
  </si>
  <si>
    <t>ダーク(白兵)</t>
    <rPh sb="4" eb="6">
      <t>ハクヘイ</t>
    </rPh>
    <phoneticPr fontId="6"/>
  </si>
  <si>
    <t>〔射〕〔隠〕</t>
    <rPh sb="1" eb="2">
      <t>シャ</t>
    </rPh>
    <rPh sb="4" eb="5">
      <t>イン</t>
    </rPh>
    <phoneticPr fontId="6"/>
  </si>
  <si>
    <t>〔白〕〔隠〕</t>
    <rPh sb="1" eb="2">
      <t>シロ</t>
    </rPh>
    <rPh sb="4" eb="5">
      <t>イン</t>
    </rPh>
    <phoneticPr fontId="6"/>
  </si>
  <si>
    <t>苦無(投擲)</t>
    <rPh sb="0" eb="2">
      <t>クナイ</t>
    </rPh>
    <rPh sb="3" eb="5">
      <t>トウテキ</t>
    </rPh>
    <phoneticPr fontId="6"/>
  </si>
  <si>
    <t>苦無(白兵)</t>
    <rPh sb="0" eb="1">
      <t>クル</t>
    </rPh>
    <rPh sb="1" eb="2">
      <t>ナシ</t>
    </rPh>
    <rPh sb="3" eb="5">
      <t>ハクヘイ</t>
    </rPh>
    <phoneticPr fontId="6"/>
  </si>
  <si>
    <t>-</t>
    <phoneticPr fontId="6"/>
  </si>
  <si>
    <t>投擲武器として用いる際のデータ。</t>
    <rPh sb="0" eb="2">
      <t>トウテキ</t>
    </rPh>
    <rPh sb="2" eb="4">
      <t>ブキ</t>
    </rPh>
    <rPh sb="7" eb="8">
      <t>モチ</t>
    </rPh>
    <rPh sb="10" eb="11">
      <t>サイ</t>
    </rPh>
    <phoneticPr fontId="6"/>
  </si>
  <si>
    <t>トマホーク(白兵)</t>
    <rPh sb="6" eb="8">
      <t>ハクヘイ</t>
    </rPh>
    <phoneticPr fontId="6"/>
  </si>
  <si>
    <t>トマホーク(投擲)</t>
    <rPh sb="6" eb="8">
      <t>トウテキ</t>
    </rPh>
    <phoneticPr fontId="6"/>
  </si>
  <si>
    <t>斧、投擲</t>
    <rPh sb="0" eb="1">
      <t>オノ</t>
    </rPh>
    <rPh sb="2" eb="4">
      <t>トウテキ</t>
    </rPh>
    <phoneticPr fontId="6"/>
  </si>
  <si>
    <t>〔射〕</t>
    <rPh sb="1" eb="2">
      <t>シャ</t>
    </rPh>
    <phoneticPr fontId="6"/>
  </si>
  <si>
    <t>斬+7</t>
    <rPh sb="0" eb="1">
      <t>ザン</t>
    </rPh>
    <phoneticPr fontId="6"/>
  </si>
  <si>
    <t>近</t>
    <rPh sb="0" eb="1">
      <t>キン</t>
    </rPh>
    <phoneticPr fontId="6"/>
  </si>
  <si>
    <t>ルーンアックス</t>
    <phoneticPr fontId="6"/>
  </si>
  <si>
    <t>斧</t>
    <rPh sb="0" eb="1">
      <t>オノ</t>
    </rPh>
    <phoneticPr fontId="6"/>
  </si>
  <si>
    <t>クーンの用いる神聖文字で呪言を刻んだ斧。相手の急所に吸い込まれるように斬撃を加える。</t>
    <rPh sb="4" eb="5">
      <t>モチ</t>
    </rPh>
    <rPh sb="7" eb="9">
      <t>シンセイ</t>
    </rPh>
    <rPh sb="9" eb="11">
      <t>モジ</t>
    </rPh>
    <rPh sb="12" eb="13">
      <t>ジュ</t>
    </rPh>
    <rPh sb="13" eb="14">
      <t>ゴン</t>
    </rPh>
    <rPh sb="15" eb="16">
      <t>キザ</t>
    </rPh>
    <rPh sb="18" eb="19">
      <t>オノ</t>
    </rPh>
    <rPh sb="20" eb="22">
      <t>アイテ</t>
    </rPh>
    <rPh sb="23" eb="25">
      <t>キュウショ</t>
    </rPh>
    <rPh sb="26" eb="27">
      <t>ス</t>
    </rPh>
    <rPh sb="28" eb="29">
      <t>コ</t>
    </rPh>
    <rPh sb="35" eb="37">
      <t>ザンゲキ</t>
    </rPh>
    <rPh sb="38" eb="39">
      <t>クワ</t>
    </rPh>
    <phoneticPr fontId="6"/>
  </si>
  <si>
    <t>全長2m前後の長大な斧。威力は絶大でも、格式を重んじるコッソは戦斧を忌み嫌う。</t>
    <rPh sb="0" eb="2">
      <t>ゼンチョウ</t>
    </rPh>
    <rPh sb="4" eb="6">
      <t>ゼンゴ</t>
    </rPh>
    <rPh sb="7" eb="9">
      <t>チョウダイ</t>
    </rPh>
    <rPh sb="10" eb="11">
      <t>オノ</t>
    </rPh>
    <rPh sb="12" eb="14">
      <t>イリョク</t>
    </rPh>
    <rPh sb="15" eb="17">
      <t>ゼツダイ</t>
    </rPh>
    <rPh sb="20" eb="22">
      <t>カクシキ</t>
    </rPh>
    <rPh sb="23" eb="24">
      <t>オモ</t>
    </rPh>
    <rPh sb="31" eb="33">
      <t>センプ</t>
    </rPh>
    <rPh sb="34" eb="35">
      <t>イ</t>
    </rPh>
    <rPh sb="36" eb="37">
      <t>キラ</t>
    </rPh>
    <phoneticPr fontId="6"/>
  </si>
  <si>
    <t>槍</t>
    <rPh sb="0" eb="1">
      <t>ヤリ</t>
    </rPh>
    <phoneticPr fontId="6"/>
  </si>
  <si>
    <t>刺+5</t>
    <rPh sb="0" eb="1">
      <t>サ</t>
    </rPh>
    <phoneticPr fontId="6"/>
  </si>
  <si>
    <t>コッシアンスピア(白兵)</t>
    <rPh sb="9" eb="11">
      <t>ハクヘイ</t>
    </rPh>
    <phoneticPr fontId="6"/>
  </si>
  <si>
    <t>ジャベリン(投擲)</t>
    <rPh sb="6" eb="8">
      <t>トウテキ</t>
    </rPh>
    <phoneticPr fontId="6"/>
  </si>
  <si>
    <t>ジャベリンと同一のもの。白兵攻撃なら「コッシアンスピア」、射撃攻撃なら「ジャベリン」を参照。</t>
    <rPh sb="6" eb="8">
      <t>ドウイツ</t>
    </rPh>
    <rPh sb="12" eb="14">
      <t>ハクヘイ</t>
    </rPh>
    <rPh sb="14" eb="16">
      <t>コウゲキ</t>
    </rPh>
    <rPh sb="29" eb="31">
      <t>シャゲキ</t>
    </rPh>
    <rPh sb="31" eb="33">
      <t>コウゲキ</t>
    </rPh>
    <rPh sb="43" eb="45">
      <t>サンショウ</t>
    </rPh>
    <phoneticPr fontId="6"/>
  </si>
  <si>
    <t>コッソ族が好んで用いた量産しやすい軽量の槍。</t>
    <rPh sb="3" eb="4">
      <t>ゾク</t>
    </rPh>
    <rPh sb="5" eb="6">
      <t>コノ</t>
    </rPh>
    <rPh sb="8" eb="9">
      <t>モチ</t>
    </rPh>
    <rPh sb="11" eb="13">
      <t>リョウサン</t>
    </rPh>
    <rPh sb="17" eb="19">
      <t>ケイリョウ</t>
    </rPh>
    <rPh sb="20" eb="21">
      <t>ヤリ</t>
    </rPh>
    <phoneticPr fontId="6"/>
  </si>
  <si>
    <t>刺+6</t>
    <rPh sb="0" eb="1">
      <t>サ</t>
    </rPh>
    <phoneticPr fontId="6"/>
  </si>
  <si>
    <t>刺+8</t>
    <rPh sb="0" eb="1">
      <t>サ</t>
    </rPh>
    <phoneticPr fontId="6"/>
  </si>
  <si>
    <t>刺+7</t>
    <rPh sb="0" eb="1">
      <t>サ</t>
    </rPh>
    <phoneticPr fontId="6"/>
  </si>
  <si>
    <t>殴+0</t>
    <rPh sb="0" eb="1">
      <t>ナグ</t>
    </rPh>
    <phoneticPr fontId="6"/>
  </si>
  <si>
    <t>手首などに固定する、直径30cm程度の小型の盾。騎士にとって最後の生命線となる。</t>
    <rPh sb="0" eb="2">
      <t>テクビ</t>
    </rPh>
    <rPh sb="5" eb="7">
      <t>コテイ</t>
    </rPh>
    <rPh sb="10" eb="12">
      <t>チョッケイ</t>
    </rPh>
    <rPh sb="16" eb="18">
      <t>テイド</t>
    </rPh>
    <rPh sb="19" eb="21">
      <t>コガタ</t>
    </rPh>
    <rPh sb="22" eb="23">
      <t>タテ</t>
    </rPh>
    <rPh sb="24" eb="26">
      <t>キシ</t>
    </rPh>
    <rPh sb="30" eb="32">
      <t>サイゴ</t>
    </rPh>
    <rPh sb="33" eb="36">
      <t>セイメイセン</t>
    </rPh>
    <phoneticPr fontId="6"/>
  </si>
  <si>
    <t>直径60cm程度の円形の盾。</t>
    <rPh sb="0" eb="2">
      <t>チョッケイ</t>
    </rPh>
    <rPh sb="6" eb="8">
      <t>テイド</t>
    </rPh>
    <rPh sb="9" eb="11">
      <t>エンケイ</t>
    </rPh>
    <rPh sb="12" eb="13">
      <t>タテ</t>
    </rPh>
    <phoneticPr fontId="6"/>
  </si>
  <si>
    <t>殴+4</t>
    <rPh sb="0" eb="1">
      <t>ナグ</t>
    </rPh>
    <phoneticPr fontId="6"/>
  </si>
  <si>
    <t>-</t>
    <phoneticPr fontId="6"/>
  </si>
  <si>
    <t>長辺1.5mを超す長大な盾。守りを重視する重歩兵が用いる。</t>
    <rPh sb="0" eb="2">
      <t>チョウヘン</t>
    </rPh>
    <rPh sb="7" eb="8">
      <t>コ</t>
    </rPh>
    <rPh sb="9" eb="11">
      <t>チョウダイ</t>
    </rPh>
    <rPh sb="12" eb="13">
      <t>タテ</t>
    </rPh>
    <rPh sb="14" eb="15">
      <t>マモ</t>
    </rPh>
    <rPh sb="17" eb="19">
      <t>ジュウシ</t>
    </rPh>
    <rPh sb="21" eb="22">
      <t>ジュウ</t>
    </rPh>
    <rPh sb="22" eb="24">
      <t>ホヘイ</t>
    </rPh>
    <rPh sb="25" eb="26">
      <t>モチ</t>
    </rPh>
    <phoneticPr fontId="6"/>
  </si>
  <si>
    <t>殴+6</t>
    <rPh sb="0" eb="1">
      <t>ナグ</t>
    </rPh>
    <phoneticPr fontId="6"/>
  </si>
  <si>
    <t>両手で用いる重厚すぎる盾。攻めを捨てるため、実戦では用いられなかった。</t>
    <rPh sb="0" eb="2">
      <t>リョウテ</t>
    </rPh>
    <rPh sb="3" eb="4">
      <t>モチ</t>
    </rPh>
    <rPh sb="6" eb="8">
      <t>ジュウコウ</t>
    </rPh>
    <rPh sb="11" eb="12">
      <t>タテ</t>
    </rPh>
    <rPh sb="13" eb="14">
      <t>セ</t>
    </rPh>
    <rPh sb="16" eb="17">
      <t>ス</t>
    </rPh>
    <rPh sb="22" eb="24">
      <t>ジッセン</t>
    </rPh>
    <rPh sb="26" eb="27">
      <t>モチ</t>
    </rPh>
    <phoneticPr fontId="6"/>
  </si>
  <si>
    <t>サーコート</t>
    <phoneticPr fontId="6"/>
  </si>
  <si>
    <t>ハーフアーマー</t>
    <phoneticPr fontId="6"/>
  </si>
  <si>
    <t>部位</t>
    <rPh sb="0" eb="2">
      <t>ブイ</t>
    </rPh>
    <phoneticPr fontId="6"/>
  </si>
  <si>
    <t>胴</t>
    <rPh sb="0" eb="1">
      <t>ドウ</t>
    </rPh>
    <phoneticPr fontId="6"/>
  </si>
  <si>
    <t>[常時]篭手、靴の部位が使用不可になる。</t>
    <rPh sb="1" eb="3">
      <t>ジョウジ</t>
    </rPh>
    <phoneticPr fontId="6"/>
  </si>
  <si>
    <t>[ムーブ]「威力：斬+8」に変更したり戻したりできる。</t>
    <rPh sb="6" eb="8">
      <t>イリョク</t>
    </rPh>
    <rPh sb="9" eb="10">
      <t>ザン</t>
    </rPh>
    <rPh sb="14" eb="16">
      <t>ヘンコウ</t>
    </rPh>
    <rPh sb="19" eb="20">
      <t>モド</t>
    </rPh>
    <phoneticPr fontId="6"/>
  </si>
  <si>
    <t>頭</t>
    <rPh sb="0" eb="1">
      <t>アタマ</t>
    </rPh>
    <phoneticPr fontId="6"/>
  </si>
  <si>
    <t>籠手</t>
    <rPh sb="0" eb="2">
      <t>コテ</t>
    </rPh>
    <phoneticPr fontId="6"/>
  </si>
  <si>
    <t>[常時]魔法攻撃によって受けるダメージを-3する。</t>
    <rPh sb="1" eb="3">
      <t>ジョウジ</t>
    </rPh>
    <rPh sb="4" eb="6">
      <t>マホウ</t>
    </rPh>
    <rPh sb="6" eb="8">
      <t>コウゲキ</t>
    </rPh>
    <rPh sb="12" eb="13">
      <t>ウ</t>
    </rPh>
    <phoneticPr fontId="7"/>
  </si>
  <si>
    <t>[常時]「衰弱」を受けない。</t>
    <rPh sb="1" eb="3">
      <t>ジョウジ</t>
    </rPh>
    <rPh sb="5" eb="7">
      <t>スイジャク</t>
    </rPh>
    <rPh sb="9" eb="10">
      <t>ウ</t>
    </rPh>
    <phoneticPr fontId="7"/>
  </si>
  <si>
    <t>コッソ専用。[常時]〔白兵〕攻撃のダメージロールに+3する。</t>
    <rPh sb="3" eb="5">
      <t>センヨウ</t>
    </rPh>
    <rPh sb="11" eb="13">
      <t>ハクヘイ</t>
    </rPh>
    <rPh sb="14" eb="16">
      <t>コウゲキ</t>
    </rPh>
    <phoneticPr fontId="7"/>
  </si>
  <si>
    <t>マオ専用。[プレダメージ]この防具を破壊して、受けるダメージを-2D10する。</t>
    <rPh sb="2" eb="4">
      <t>センヨウ</t>
    </rPh>
    <rPh sb="18" eb="20">
      <t>ハカイ</t>
    </rPh>
    <phoneticPr fontId="7"/>
  </si>
  <si>
    <t>テネブリス専用。[ポストダメージ]1アクト1回、〔瘴気〕による深淵魔法のダメージを0にする。</t>
    <rPh sb="5" eb="7">
      <t>センヨウ</t>
    </rPh>
    <rPh sb="25" eb="27">
      <t>ショウキ</t>
    </rPh>
    <rPh sb="31" eb="33">
      <t>シンエン</t>
    </rPh>
    <rPh sb="33" eb="35">
      <t>マホウ</t>
    </rPh>
    <phoneticPr fontId="7"/>
  </si>
  <si>
    <t>ラチェル専用。[常時]『邪毒』、『汚染』、『浄化』を受けない。</t>
    <rPh sb="4" eb="6">
      <t>センヨウ</t>
    </rPh>
    <phoneticPr fontId="7"/>
  </si>
  <si>
    <t>[常時]癒属性攻撃のダメージロールに+3する。</t>
    <rPh sb="4" eb="5">
      <t>ユ</t>
    </rPh>
    <rPh sb="5" eb="7">
      <t>ゾクセイ</t>
    </rPh>
    <rPh sb="7" eb="9">
      <t>コウゲキ</t>
    </rPh>
    <phoneticPr fontId="7"/>
  </si>
  <si>
    <t>グレス専用。[常時]戦闘移動で中距離まで移動できるようになる。</t>
    <rPh sb="3" eb="5">
      <t>センヨウ</t>
    </rPh>
    <rPh sb="10" eb="12">
      <t>セントウ</t>
    </rPh>
    <rPh sb="12" eb="14">
      <t>イドウ</t>
    </rPh>
    <rPh sb="15" eb="18">
      <t>チュウキョリ</t>
    </rPh>
    <rPh sb="20" eb="22">
      <t>イドウ</t>
    </rPh>
    <phoneticPr fontId="7"/>
  </si>
  <si>
    <t>[常時]プレアクト時に所持する武器から1つを選択する。その武器の防御値か抵抗値に+2する。</t>
    <rPh sb="9" eb="10">
      <t>ジ</t>
    </rPh>
    <rPh sb="11" eb="13">
      <t>ショジ</t>
    </rPh>
    <rPh sb="15" eb="17">
      <t>ブキ</t>
    </rPh>
    <rPh sb="22" eb="24">
      <t>センタク</t>
    </rPh>
    <rPh sb="29" eb="31">
      <t>ブキ</t>
    </rPh>
    <rPh sb="32" eb="34">
      <t>ボウギョ</t>
    </rPh>
    <rPh sb="34" eb="35">
      <t>チ</t>
    </rPh>
    <rPh sb="36" eb="39">
      <t>テイコウチ</t>
    </rPh>
    <phoneticPr fontId="6"/>
  </si>
  <si>
    <t>挺身者の腕輪</t>
    <rPh sb="0" eb="2">
      <t>テイシン</t>
    </rPh>
    <rPh sb="2" eb="3">
      <t>シャ</t>
    </rPh>
    <rPh sb="4" eb="6">
      <t>ウデワ</t>
    </rPh>
    <phoneticPr fontId="6"/>
  </si>
  <si>
    <t>[常時]「硬直」を受けない。また、他のキャラクターのアーツによって移動させられない。</t>
    <rPh sb="5" eb="7">
      <t>コウチョク</t>
    </rPh>
    <rPh sb="9" eb="10">
      <t>ウ</t>
    </rPh>
    <rPh sb="17" eb="18">
      <t>ホカ</t>
    </rPh>
    <rPh sb="33" eb="35">
      <t>イドウ</t>
    </rPh>
    <phoneticPr fontId="7"/>
  </si>
  <si>
    <t>デュルフ専用。[常時]殴属性のダメージを受けた時、この防具は破壊される。その攻撃では装備者は状態異常を受けない。</t>
    <rPh sb="4" eb="6">
      <t>センヨウ</t>
    </rPh>
    <rPh sb="11" eb="12">
      <t>ナグ</t>
    </rPh>
    <rPh sb="12" eb="14">
      <t>ゾクセイ</t>
    </rPh>
    <rPh sb="20" eb="21">
      <t>ウ</t>
    </rPh>
    <rPh sb="23" eb="24">
      <t>トキ</t>
    </rPh>
    <rPh sb="27" eb="29">
      <t>ボウグ</t>
    </rPh>
    <rPh sb="30" eb="32">
      <t>ハカイ</t>
    </rPh>
    <rPh sb="38" eb="40">
      <t>コウゲキ</t>
    </rPh>
    <rPh sb="42" eb="44">
      <t>ソウビ</t>
    </rPh>
    <rPh sb="44" eb="45">
      <t>シャ</t>
    </rPh>
    <rPh sb="46" eb="48">
      <t>ジョウタイ</t>
    </rPh>
    <rPh sb="48" eb="50">
      <t>イジョウ</t>
    </rPh>
    <rPh sb="51" eb="52">
      <t>ウ</t>
    </rPh>
    <phoneticPr fontId="6"/>
  </si>
  <si>
    <t>[クリンナップ]至近の単体のSPを1点回復する。</t>
    <rPh sb="8" eb="10">
      <t>シキン</t>
    </rPh>
    <rPh sb="11" eb="13">
      <t>タンタイ</t>
    </rPh>
    <rPh sb="18" eb="19">
      <t>テン</t>
    </rPh>
    <rPh sb="19" eb="21">
      <t>カイフク</t>
    </rPh>
    <phoneticPr fontId="7"/>
  </si>
  <si>
    <t>[常時]自分の受ける物理攻撃のダメージを-3する。</t>
    <rPh sb="4" eb="6">
      <t>ジブン</t>
    </rPh>
    <rPh sb="7" eb="8">
      <t>ウ</t>
    </rPh>
    <rPh sb="10" eb="12">
      <t>ブツリ</t>
    </rPh>
    <rPh sb="12" eb="14">
      <t>コウゲキ</t>
    </rPh>
    <phoneticPr fontId="7"/>
  </si>
  <si>
    <t>[常時]自身のアーツによるSPの代償を1点減少させる。</t>
    <rPh sb="4" eb="6">
      <t>ジシン</t>
    </rPh>
    <rPh sb="16" eb="18">
      <t>ダイショウ</t>
    </rPh>
    <rPh sb="20" eb="21">
      <t>テン</t>
    </rPh>
    <rPh sb="21" eb="23">
      <t>ゲンショウ</t>
    </rPh>
    <phoneticPr fontId="7"/>
  </si>
  <si>
    <t>[常時]〔白兵〕攻撃のダメージロールに+4する。最大SPを-3する。</t>
    <rPh sb="5" eb="7">
      <t>ハクヘイ</t>
    </rPh>
    <rPh sb="8" eb="10">
      <t>コウゲキ</t>
    </rPh>
    <rPh sb="24" eb="26">
      <t>サイダイ</t>
    </rPh>
    <phoneticPr fontId="7"/>
  </si>
  <si>
    <t>[マイナー]次のメジャーアクション終了まで、「隠密」状態になる。自身のSPが2点消費する。</t>
    <rPh sb="6" eb="7">
      <t>ツギ</t>
    </rPh>
    <rPh sb="17" eb="19">
      <t>シュウリョウ</t>
    </rPh>
    <rPh sb="23" eb="25">
      <t>オンミツ</t>
    </rPh>
    <rPh sb="26" eb="28">
      <t>ジョウタイ</t>
    </rPh>
    <rPh sb="32" eb="34">
      <t>ジシン</t>
    </rPh>
    <rPh sb="39" eb="40">
      <t>テン</t>
    </rPh>
    <rPh sb="40" eb="42">
      <t>ショウヒ</t>
    </rPh>
    <phoneticPr fontId="7"/>
  </si>
  <si>
    <t>[マイナー]次に行う〔手当〕判定の回復量に+1D10する。</t>
    <rPh sb="6" eb="7">
      <t>ツギ</t>
    </rPh>
    <rPh sb="8" eb="9">
      <t>オコナ</t>
    </rPh>
    <rPh sb="11" eb="13">
      <t>テアテ</t>
    </rPh>
    <rPh sb="14" eb="16">
      <t>ハンテイ</t>
    </rPh>
    <rPh sb="17" eb="19">
      <t>カイフク</t>
    </rPh>
    <rPh sb="19" eb="20">
      <t>リョウ</t>
    </rPh>
    <phoneticPr fontId="7"/>
  </si>
  <si>
    <t>[イニシアチブ]1アクト1回、HPを+[思い出の対象のフェイトの数]D10点回復する。プレアクトでのみ取得でき、持ち主しか使えない。</t>
    <rPh sb="13" eb="14">
      <t>カイ</t>
    </rPh>
    <rPh sb="20" eb="21">
      <t>オモ</t>
    </rPh>
    <rPh sb="22" eb="23">
      <t>デ</t>
    </rPh>
    <rPh sb="24" eb="26">
      <t>タイショウ</t>
    </rPh>
    <rPh sb="32" eb="33">
      <t>カズ</t>
    </rPh>
    <rPh sb="37" eb="38">
      <t>テン</t>
    </rPh>
    <rPh sb="38" eb="40">
      <t>カイフク</t>
    </rPh>
    <rPh sb="51" eb="53">
      <t>シュトク</t>
    </rPh>
    <rPh sb="56" eb="57">
      <t>モ</t>
    </rPh>
    <rPh sb="58" eb="59">
      <t>ヌシ</t>
    </rPh>
    <rPh sb="61" eb="62">
      <t>ツカ</t>
    </rPh>
    <phoneticPr fontId="7"/>
  </si>
  <si>
    <t>テネブリス専用。[常時]君は瘴気がない場所でもダメージを受けない。</t>
    <rPh sb="5" eb="7">
      <t>センヨウ</t>
    </rPh>
    <rPh sb="12" eb="13">
      <t>キミ</t>
    </rPh>
    <rPh sb="14" eb="16">
      <t>ショウキ</t>
    </rPh>
    <rPh sb="19" eb="21">
      <t>バショ</t>
    </rPh>
    <rPh sb="28" eb="29">
      <t>ウ</t>
    </rPh>
    <phoneticPr fontId="7"/>
  </si>
  <si>
    <t>靴</t>
    <rPh sb="0" eb="1">
      <t>クツ</t>
    </rPh>
    <phoneticPr fontId="6"/>
  </si>
  <si>
    <t>装飾</t>
    <rPh sb="0" eb="2">
      <t>ソウショク</t>
    </rPh>
    <phoneticPr fontId="6"/>
  </si>
  <si>
    <t>No.</t>
    <phoneticPr fontId="6"/>
  </si>
  <si>
    <t>布</t>
    <rPh sb="0" eb="1">
      <t>ヌノ</t>
    </rPh>
    <phoneticPr fontId="6"/>
  </si>
  <si>
    <t>マジックローブ</t>
    <phoneticPr fontId="7"/>
  </si>
  <si>
    <t>耐熱寒ローブ</t>
    <rPh sb="0" eb="2">
      <t>タイネツ</t>
    </rPh>
    <rPh sb="2" eb="3">
      <t>サム</t>
    </rPh>
    <phoneticPr fontId="6"/>
  </si>
  <si>
    <t>「部位：胴」に他の装備と重複して装備できる。</t>
    <rPh sb="1" eb="3">
      <t>ブイ</t>
    </rPh>
    <rPh sb="4" eb="5">
      <t>ドウ</t>
    </rPh>
    <rPh sb="7" eb="8">
      <t>ホカ</t>
    </rPh>
    <rPh sb="9" eb="11">
      <t>ソウビ</t>
    </rPh>
    <rPh sb="12" eb="14">
      <t>ジュウフク</t>
    </rPh>
    <rPh sb="16" eb="18">
      <t>ソウビ</t>
    </rPh>
    <phoneticPr fontId="6"/>
  </si>
  <si>
    <t>騎士が好んで身に着ける、家系を表す紋章を織り込むコート。</t>
    <rPh sb="0" eb="2">
      <t>キシ</t>
    </rPh>
    <rPh sb="3" eb="4">
      <t>コノ</t>
    </rPh>
    <rPh sb="6" eb="7">
      <t>ミ</t>
    </rPh>
    <rPh sb="8" eb="9">
      <t>ツ</t>
    </rPh>
    <rPh sb="12" eb="14">
      <t>カケイ</t>
    </rPh>
    <rPh sb="15" eb="16">
      <t>アラワ</t>
    </rPh>
    <rPh sb="17" eb="19">
      <t>モンショウ</t>
    </rPh>
    <rPh sb="20" eb="21">
      <t>オ</t>
    </rPh>
    <rPh sb="22" eb="23">
      <t>コ</t>
    </rPh>
    <phoneticPr fontId="6"/>
  </si>
  <si>
    <t>上半身だけを覆う簡素な鎧。</t>
    <rPh sb="0" eb="3">
      <t>ジョウハンシン</t>
    </rPh>
    <rPh sb="6" eb="7">
      <t>オオ</t>
    </rPh>
    <rPh sb="8" eb="10">
      <t>カンソ</t>
    </rPh>
    <rPh sb="11" eb="12">
      <t>ヨロイ</t>
    </rPh>
    <phoneticPr fontId="6"/>
  </si>
  <si>
    <t>アイアンサイド</t>
    <phoneticPr fontId="6"/>
  </si>
  <si>
    <t>胸だけを覆う、簡素な鎧。動きやすさを重視する者に好まれる。</t>
    <rPh sb="0" eb="1">
      <t>ムネ</t>
    </rPh>
    <rPh sb="4" eb="5">
      <t>オオ</t>
    </rPh>
    <rPh sb="7" eb="9">
      <t>カンソ</t>
    </rPh>
    <rPh sb="10" eb="11">
      <t>ヨロイ</t>
    </rPh>
    <rPh sb="12" eb="13">
      <t>ウゴ</t>
    </rPh>
    <rPh sb="18" eb="20">
      <t>ジュウシ</t>
    </rPh>
    <rPh sb="22" eb="23">
      <t>モノ</t>
    </rPh>
    <rPh sb="24" eb="25">
      <t>コノ</t>
    </rPh>
    <phoneticPr fontId="6"/>
  </si>
  <si>
    <t>[常時]アウグストスのクラスがある場合、「癒装甲値：-2」に変更する。</t>
    <rPh sb="17" eb="19">
      <t>バアイ</t>
    </rPh>
    <rPh sb="21" eb="22">
      <t>ユ</t>
    </rPh>
    <rPh sb="22" eb="24">
      <t>ソウコウ</t>
    </rPh>
    <rPh sb="24" eb="25">
      <t>チ</t>
    </rPh>
    <rPh sb="30" eb="32">
      <t>ヘンコウ</t>
    </rPh>
    <phoneticPr fontId="7"/>
  </si>
  <si>
    <t>燃えにくい素材でできたローブ。火山や雪山を探索する者が好んで用いる。</t>
    <rPh sb="0" eb="1">
      <t>モ</t>
    </rPh>
    <rPh sb="5" eb="7">
      <t>ソザイ</t>
    </rPh>
    <rPh sb="15" eb="17">
      <t>カザン</t>
    </rPh>
    <rPh sb="18" eb="20">
      <t>ユキヤマ</t>
    </rPh>
    <rPh sb="21" eb="23">
      <t>タンサク</t>
    </rPh>
    <rPh sb="25" eb="26">
      <t>モノ</t>
    </rPh>
    <rPh sb="27" eb="28">
      <t>コノ</t>
    </rPh>
    <rPh sb="30" eb="31">
      <t>モチ</t>
    </rPh>
    <phoneticPr fontId="6"/>
  </si>
  <si>
    <t>[常時]炎や熱、氷や冷気によるダメージを-2する。</t>
    <rPh sb="1" eb="3">
      <t>ジョウジ</t>
    </rPh>
    <rPh sb="4" eb="5">
      <t>ホノオ</t>
    </rPh>
    <rPh sb="6" eb="7">
      <t>ネツ</t>
    </rPh>
    <rPh sb="8" eb="9">
      <t>コオリ</t>
    </rPh>
    <rPh sb="10" eb="12">
      <t>レイキ</t>
    </rPh>
    <phoneticPr fontId="6"/>
  </si>
  <si>
    <t>分類</t>
    <rPh sb="0" eb="2">
      <t>ブンルイ</t>
    </rPh>
    <phoneticPr fontId="6"/>
  </si>
  <si>
    <t>フレーバー</t>
    <phoneticPr fontId="6"/>
  </si>
  <si>
    <t>No.</t>
    <phoneticPr fontId="6"/>
  </si>
  <si>
    <t>タイミング</t>
    <phoneticPr fontId="7"/>
  </si>
  <si>
    <t>対象のHPを1点回復する。1シーンに1個までしか使用できない。【知性】が60以上であれば、射程：至近、対象：範囲（強制）、殴+3D10のダメージを与える特殊攻撃を行える。使用技能は【知性】。</t>
    <rPh sb="0" eb="2">
      <t>タイショウ</t>
    </rPh>
    <rPh sb="7" eb="8">
      <t>テン</t>
    </rPh>
    <rPh sb="8" eb="10">
      <t>カイフク</t>
    </rPh>
    <rPh sb="19" eb="20">
      <t>コ</t>
    </rPh>
    <rPh sb="24" eb="26">
      <t>シヨウ</t>
    </rPh>
    <rPh sb="32" eb="34">
      <t>チセイ</t>
    </rPh>
    <rPh sb="38" eb="40">
      <t>イジョウ</t>
    </rPh>
    <rPh sb="45" eb="47">
      <t>シャテイ</t>
    </rPh>
    <rPh sb="48" eb="50">
      <t>シキン</t>
    </rPh>
    <rPh sb="51" eb="53">
      <t>タイショウ</t>
    </rPh>
    <rPh sb="54" eb="56">
      <t>ハンイ</t>
    </rPh>
    <rPh sb="57" eb="59">
      <t>キョウセイ</t>
    </rPh>
    <rPh sb="61" eb="62">
      <t>ナグ</t>
    </rPh>
    <rPh sb="73" eb="74">
      <t>アタ</t>
    </rPh>
    <rPh sb="76" eb="78">
      <t>トクシュ</t>
    </rPh>
    <rPh sb="78" eb="80">
      <t>コウゲキ</t>
    </rPh>
    <rPh sb="81" eb="82">
      <t>オコナ</t>
    </rPh>
    <rPh sb="85" eb="87">
      <t>シヨウ</t>
    </rPh>
    <rPh sb="87" eb="89">
      <t>ギノウ</t>
    </rPh>
    <rPh sb="91" eb="93">
      <t>チセイ</t>
    </rPh>
    <phoneticPr fontId="6"/>
  </si>
  <si>
    <t>搭載、剣</t>
    <rPh sb="0" eb="2">
      <t>トウサイ</t>
    </rPh>
    <rPh sb="3" eb="4">
      <t>ケン</t>
    </rPh>
    <phoneticPr fontId="6"/>
  </si>
  <si>
    <t>搭載、杖</t>
    <rPh sb="0" eb="2">
      <t>トウサイ</t>
    </rPh>
    <rPh sb="3" eb="4">
      <t>ツエ</t>
    </rPh>
    <phoneticPr fontId="6"/>
  </si>
  <si>
    <t>イチイの杖</t>
    <rPh sb="4" eb="5">
      <t>ツエ</t>
    </rPh>
    <phoneticPr fontId="6"/>
  </si>
  <si>
    <t>ウツギの杖</t>
    <rPh sb="4" eb="5">
      <t>ツエ</t>
    </rPh>
    <phoneticPr fontId="6"/>
  </si>
  <si>
    <t>仕込み杖</t>
    <rPh sb="0" eb="2">
      <t>シコ</t>
    </rPh>
    <rPh sb="3" eb="4">
      <t>ツエ</t>
    </rPh>
    <phoneticPr fontId="6"/>
  </si>
  <si>
    <t>忍具、杖、剣</t>
    <rPh sb="0" eb="1">
      <t>ニン</t>
    </rPh>
    <rPh sb="1" eb="2">
      <t>グ</t>
    </rPh>
    <rPh sb="3" eb="4">
      <t>ツエ</t>
    </rPh>
    <rPh sb="5" eb="6">
      <t>ケン</t>
    </rPh>
    <phoneticPr fontId="6"/>
  </si>
  <si>
    <t>〔白〕</t>
    <rPh sb="1" eb="2">
      <t>シロ</t>
    </rPh>
    <phoneticPr fontId="6"/>
  </si>
  <si>
    <t>殴+0</t>
    <rPh sb="0" eb="1">
      <t>ナグ</t>
    </rPh>
    <phoneticPr fontId="6"/>
  </si>
  <si>
    <t>エンジュの杖</t>
    <rPh sb="5" eb="6">
      <t>ツエ</t>
    </rPh>
    <phoneticPr fontId="6"/>
  </si>
  <si>
    <t>温かい土地で生育する樹木。黄色く細かい花が咲く。</t>
    <rPh sb="0" eb="1">
      <t>アタタ</t>
    </rPh>
    <rPh sb="3" eb="5">
      <t>トチ</t>
    </rPh>
    <rPh sb="6" eb="8">
      <t>セイイク</t>
    </rPh>
    <rPh sb="10" eb="12">
      <t>ジュモク</t>
    </rPh>
    <rPh sb="13" eb="15">
      <t>キイロ</t>
    </rPh>
    <rPh sb="16" eb="17">
      <t>コマ</t>
    </rPh>
    <rPh sb="19" eb="20">
      <t>ハナ</t>
    </rPh>
    <rPh sb="21" eb="22">
      <t>サ</t>
    </rPh>
    <phoneticPr fontId="6"/>
  </si>
  <si>
    <t>白く下垂する花が甘い香りをばらまく。他方、硬く加工しにくく、有毒な樹木でもある。</t>
    <rPh sb="0" eb="1">
      <t>シロ</t>
    </rPh>
    <rPh sb="2" eb="4">
      <t>カスイ</t>
    </rPh>
    <rPh sb="6" eb="7">
      <t>ハナ</t>
    </rPh>
    <rPh sb="8" eb="9">
      <t>アマ</t>
    </rPh>
    <rPh sb="10" eb="11">
      <t>カオ</t>
    </rPh>
    <rPh sb="18" eb="20">
      <t>タホウ</t>
    </rPh>
    <rPh sb="21" eb="22">
      <t>カタ</t>
    </rPh>
    <rPh sb="23" eb="25">
      <t>カコウ</t>
    </rPh>
    <rPh sb="30" eb="32">
      <t>ユウドク</t>
    </rPh>
    <rPh sb="33" eb="35">
      <t>ジュモク</t>
    </rPh>
    <phoneticPr fontId="6"/>
  </si>
  <si>
    <t>寒さに強く加工しやすい樹木。赤く甘い果実が実る。しかし、果肉以外は全て有毒である。</t>
    <rPh sb="0" eb="1">
      <t>サム</t>
    </rPh>
    <rPh sb="3" eb="4">
      <t>ツヨ</t>
    </rPh>
    <rPh sb="5" eb="7">
      <t>カコウ</t>
    </rPh>
    <rPh sb="11" eb="13">
      <t>ジュモク</t>
    </rPh>
    <rPh sb="14" eb="15">
      <t>アカ</t>
    </rPh>
    <rPh sb="16" eb="17">
      <t>アマ</t>
    </rPh>
    <rPh sb="18" eb="20">
      <t>カジツ</t>
    </rPh>
    <rPh sb="21" eb="22">
      <t>ミノル</t>
    </rPh>
    <rPh sb="28" eb="30">
      <t>カニク</t>
    </rPh>
    <rPh sb="30" eb="32">
      <t>イガイ</t>
    </rPh>
    <rPh sb="33" eb="34">
      <t>スベ</t>
    </rPh>
    <rPh sb="35" eb="37">
      <t>ユウドク</t>
    </rPh>
    <phoneticPr fontId="6"/>
  </si>
  <si>
    <t>白く可憐な花が咲く、4mに至ることもある草。その茎は中空で、材木にはならない。</t>
    <rPh sb="0" eb="1">
      <t>シロ</t>
    </rPh>
    <rPh sb="2" eb="4">
      <t>カレン</t>
    </rPh>
    <rPh sb="5" eb="6">
      <t>ハナ</t>
    </rPh>
    <rPh sb="7" eb="8">
      <t>サ</t>
    </rPh>
    <rPh sb="13" eb="14">
      <t>イタ</t>
    </rPh>
    <rPh sb="20" eb="21">
      <t>クサ</t>
    </rPh>
    <rPh sb="24" eb="25">
      <t>クキ</t>
    </rPh>
    <rPh sb="26" eb="28">
      <t>チュウクウ</t>
    </rPh>
    <rPh sb="30" eb="32">
      <t>ザイモク</t>
    </rPh>
    <phoneticPr fontId="6"/>
  </si>
  <si>
    <t>至近</t>
    <rPh sb="0" eb="2">
      <t>シキン</t>
    </rPh>
    <phoneticPr fontId="6"/>
  </si>
  <si>
    <t>バリスタ</t>
    <phoneticPr fontId="6"/>
  </si>
  <si>
    <t>〔独〕</t>
    <rPh sb="1" eb="2">
      <t>ドク</t>
    </rPh>
    <phoneticPr fontId="6"/>
  </si>
  <si>
    <t>無+0</t>
    <rPh sb="0" eb="1">
      <t>ム</t>
    </rPh>
    <phoneticPr fontId="6"/>
  </si>
  <si>
    <t>-</t>
    <phoneticPr fontId="6"/>
  </si>
  <si>
    <t>片手</t>
    <rPh sb="0" eb="2">
      <t>カタテ</t>
    </rPh>
    <phoneticPr fontId="6"/>
  </si>
  <si>
    <t>近</t>
    <rPh sb="0" eb="1">
      <t>シキン</t>
    </rPh>
    <phoneticPr fontId="6"/>
  </si>
  <si>
    <t>殴+4</t>
    <rPh sb="0" eb="1">
      <t>ナグ</t>
    </rPh>
    <phoneticPr fontId="6"/>
  </si>
  <si>
    <t>バロメッツの杖</t>
    <rPh sb="6" eb="7">
      <t>ツエ</t>
    </rPh>
    <phoneticPr fontId="6"/>
  </si>
  <si>
    <t>魔物の樹を削り、肥料を兼ねて腐石を据えた杖。グレスに似た顔があり、「ぅめー」と鳴く。</t>
    <rPh sb="0" eb="2">
      <t>マモノ</t>
    </rPh>
    <rPh sb="3" eb="4">
      <t>キ</t>
    </rPh>
    <rPh sb="5" eb="6">
      <t>ケズ</t>
    </rPh>
    <rPh sb="8" eb="10">
      <t>ヒリョウ</t>
    </rPh>
    <rPh sb="11" eb="12">
      <t>カ</t>
    </rPh>
    <rPh sb="14" eb="15">
      <t>フ</t>
    </rPh>
    <rPh sb="15" eb="16">
      <t>セキ</t>
    </rPh>
    <rPh sb="17" eb="18">
      <t>ス</t>
    </rPh>
    <rPh sb="20" eb="21">
      <t>ツエ</t>
    </rPh>
    <rPh sb="26" eb="27">
      <t>ニ</t>
    </rPh>
    <rPh sb="28" eb="29">
      <t>カオ</t>
    </rPh>
    <rPh sb="39" eb="40">
      <t>ナ</t>
    </rPh>
    <phoneticPr fontId="6"/>
  </si>
  <si>
    <t>刺+4</t>
    <rPh sb="0" eb="1">
      <t>トゲ</t>
    </rPh>
    <phoneticPr fontId="6"/>
  </si>
  <si>
    <t>〔製〕</t>
    <rPh sb="1" eb="2">
      <t>セイ</t>
    </rPh>
    <phoneticPr fontId="6"/>
  </si>
  <si>
    <t>癒+3</t>
    <rPh sb="0" eb="1">
      <t>イヤ</t>
    </rPh>
    <phoneticPr fontId="6"/>
  </si>
  <si>
    <t>〔射〕</t>
    <rPh sb="1" eb="2">
      <t>イ</t>
    </rPh>
    <phoneticPr fontId="6"/>
  </si>
  <si>
    <t>〔射〕</t>
    <rPh sb="1" eb="2">
      <t>シャ</t>
    </rPh>
    <phoneticPr fontId="6"/>
  </si>
  <si>
    <t>刺+6</t>
    <rPh sb="0" eb="1">
      <t>サ</t>
    </rPh>
    <phoneticPr fontId="6"/>
  </si>
  <si>
    <t>近～中</t>
    <rPh sb="0" eb="1">
      <t>キン</t>
    </rPh>
    <rPh sb="2" eb="3">
      <t>チュウ</t>
    </rPh>
    <phoneticPr fontId="6"/>
  </si>
  <si>
    <t>両手</t>
    <rPh sb="0" eb="2">
      <t>リョウテ</t>
    </rPh>
    <phoneticPr fontId="6"/>
  </si>
  <si>
    <t>刺+8</t>
    <rPh sb="0" eb="1">
      <t>サ</t>
    </rPh>
    <phoneticPr fontId="6"/>
  </si>
  <si>
    <t>刺+11</t>
    <rPh sb="0" eb="1">
      <t>サ</t>
    </rPh>
    <phoneticPr fontId="6"/>
  </si>
  <si>
    <t>-</t>
    <phoneticPr fontId="6"/>
  </si>
  <si>
    <t>刺+9</t>
    <rPh sb="0" eb="1">
      <t>サ</t>
    </rPh>
    <phoneticPr fontId="6"/>
  </si>
  <si>
    <t>近～遠</t>
    <rPh sb="0" eb="1">
      <t>キン</t>
    </rPh>
    <rPh sb="2" eb="3">
      <t>エン</t>
    </rPh>
    <phoneticPr fontId="6"/>
  </si>
  <si>
    <t>近</t>
    <rPh sb="0" eb="1">
      <t>キン</t>
    </rPh>
    <phoneticPr fontId="6"/>
  </si>
  <si>
    <t>射撃攻撃後、矢を再装填するのにマイナーアクションを必要とする。</t>
    <rPh sb="0" eb="2">
      <t>シャゲキ</t>
    </rPh>
    <rPh sb="2" eb="4">
      <t>コウゲキ</t>
    </rPh>
    <rPh sb="4" eb="5">
      <t>ゴ</t>
    </rPh>
    <rPh sb="6" eb="7">
      <t>ヤ</t>
    </rPh>
    <rPh sb="8" eb="11">
      <t>サイソウテン</t>
    </rPh>
    <rPh sb="25" eb="27">
      <t>ヒツヨウ</t>
    </rPh>
    <phoneticPr fontId="6"/>
  </si>
  <si>
    <t>刺+14</t>
    <rPh sb="0" eb="1">
      <t>サ</t>
    </rPh>
    <phoneticPr fontId="6"/>
  </si>
  <si>
    <t>中～超遠</t>
    <rPh sb="0" eb="1">
      <t>チュウ</t>
    </rPh>
    <rPh sb="2" eb="3">
      <t>チョウ</t>
    </rPh>
    <rPh sb="3" eb="4">
      <t>エン</t>
    </rPh>
    <phoneticPr fontId="6"/>
  </si>
  <si>
    <t>大きいもので2m、100kgを超す固定機械弓。これはそれを携行できるように改造したもの。</t>
    <rPh sb="0" eb="1">
      <t>オオ</t>
    </rPh>
    <rPh sb="15" eb="16">
      <t>コ</t>
    </rPh>
    <rPh sb="17" eb="19">
      <t>コテイ</t>
    </rPh>
    <rPh sb="19" eb="21">
      <t>キカイ</t>
    </rPh>
    <rPh sb="21" eb="22">
      <t>ユミ</t>
    </rPh>
    <rPh sb="29" eb="31">
      <t>ケイコウ</t>
    </rPh>
    <rPh sb="37" eb="39">
      <t>カイゾウ</t>
    </rPh>
    <phoneticPr fontId="6"/>
  </si>
  <si>
    <t>人工的に精製したマナの結晶を用いたランタン。日常生活にも浸透した、ソフィアの発明品のひとつ。</t>
    <rPh sb="0" eb="3">
      <t>ジンコウテキ</t>
    </rPh>
    <rPh sb="4" eb="6">
      <t>セイセイ</t>
    </rPh>
    <rPh sb="11" eb="13">
      <t>ケッショウ</t>
    </rPh>
    <rPh sb="14" eb="15">
      <t>モチ</t>
    </rPh>
    <rPh sb="22" eb="24">
      <t>ニチジョウ</t>
    </rPh>
    <rPh sb="24" eb="26">
      <t>セイカツ</t>
    </rPh>
    <rPh sb="28" eb="30">
      <t>シントウ</t>
    </rPh>
    <rPh sb="38" eb="41">
      <t>ハツメイヒン</t>
    </rPh>
    <phoneticPr fontId="6"/>
  </si>
  <si>
    <t>不可</t>
    <rPh sb="0" eb="2">
      <t>フカ</t>
    </rPh>
    <phoneticPr fontId="6"/>
  </si>
  <si>
    <t>〔独魔〕で「射程：近」の白兵攻撃が行える。</t>
    <rPh sb="1" eb="2">
      <t>ドク</t>
    </rPh>
    <rPh sb="2" eb="3">
      <t>マ</t>
    </rPh>
    <rPh sb="6" eb="8">
      <t>シャテイ</t>
    </rPh>
    <rPh sb="9" eb="10">
      <t>キン</t>
    </rPh>
    <rPh sb="12" eb="14">
      <t>ハクヘイ</t>
    </rPh>
    <rPh sb="14" eb="16">
      <t>コウゲキ</t>
    </rPh>
    <rPh sb="17" eb="18">
      <t>オコナ</t>
    </rPh>
    <phoneticPr fontId="6"/>
  </si>
  <si>
    <t>50cm前後の刀。帯は長く、様々な使用法が想定されている。クーンの秘術が込められた品でもある。</t>
    <rPh sb="4" eb="6">
      <t>ゼンゴ</t>
    </rPh>
    <rPh sb="7" eb="8">
      <t>カタナ</t>
    </rPh>
    <rPh sb="9" eb="10">
      <t>オビ</t>
    </rPh>
    <rPh sb="11" eb="12">
      <t>ナガ</t>
    </rPh>
    <rPh sb="14" eb="16">
      <t>サマザマ</t>
    </rPh>
    <rPh sb="17" eb="20">
      <t>シヨウホウ</t>
    </rPh>
    <rPh sb="21" eb="23">
      <t>ソウテイ</t>
    </rPh>
    <rPh sb="33" eb="35">
      <t>ヒジュツ</t>
    </rPh>
    <rPh sb="36" eb="37">
      <t>コ</t>
    </rPh>
    <rPh sb="41" eb="42">
      <t>シナ</t>
    </rPh>
    <phoneticPr fontId="6"/>
  </si>
  <si>
    <t>斬+8</t>
    <rPh sb="0" eb="1">
      <t>ザン</t>
    </rPh>
    <phoneticPr fontId="6"/>
  </si>
  <si>
    <t>1.5m程度の杖に刀剣を仕込んだもの。奇襲性が高い。</t>
    <rPh sb="4" eb="6">
      <t>テイド</t>
    </rPh>
    <rPh sb="7" eb="8">
      <t>ツエ</t>
    </rPh>
    <rPh sb="9" eb="11">
      <t>トウケン</t>
    </rPh>
    <rPh sb="12" eb="14">
      <t>シコ</t>
    </rPh>
    <rPh sb="19" eb="21">
      <t>キシュウ</t>
    </rPh>
    <rPh sb="21" eb="22">
      <t>セイ</t>
    </rPh>
    <rPh sb="23" eb="24">
      <t>タカ</t>
    </rPh>
    <phoneticPr fontId="6"/>
  </si>
  <si>
    <t>-</t>
    <phoneticPr fontId="6"/>
  </si>
  <si>
    <t>斬+5</t>
    <rPh sb="0" eb="1">
      <t>ザン</t>
    </rPh>
    <phoneticPr fontId="6"/>
  </si>
  <si>
    <t>同時に5個取得する。投擲による射撃攻撃も行える。</t>
    <rPh sb="0" eb="2">
      <t>ドウジ</t>
    </rPh>
    <rPh sb="4" eb="5">
      <t>コ</t>
    </rPh>
    <rPh sb="5" eb="7">
      <t>シュトク</t>
    </rPh>
    <rPh sb="10" eb="12">
      <t>トウテキ</t>
    </rPh>
    <rPh sb="15" eb="19">
      <t>シャゲキコウゲキ</t>
    </rPh>
    <rPh sb="20" eb="21">
      <t>オコナ</t>
    </rPh>
    <phoneticPr fontId="6"/>
  </si>
  <si>
    <t>刺+4</t>
    <rPh sb="0" eb="1">
      <t>サ</t>
    </rPh>
    <phoneticPr fontId="6"/>
  </si>
  <si>
    <t>-</t>
    <phoneticPr fontId="6"/>
  </si>
  <si>
    <t>同時に5個取得する。[ムーブ]「威力：斬+6」に変更する。</t>
    <rPh sb="0" eb="2">
      <t>ドウジ</t>
    </rPh>
    <rPh sb="4" eb="5">
      <t>コ</t>
    </rPh>
    <rPh sb="5" eb="7">
      <t>シュトク</t>
    </rPh>
    <rPh sb="16" eb="18">
      <t>イリョク</t>
    </rPh>
    <rPh sb="19" eb="20">
      <t>ザン</t>
    </rPh>
    <rPh sb="24" eb="26">
      <t>ヘンコウ</t>
    </rPh>
    <phoneticPr fontId="6"/>
  </si>
  <si>
    <t>刺+3</t>
    <rPh sb="0" eb="1">
      <t>サ</t>
    </rPh>
    <phoneticPr fontId="6"/>
  </si>
  <si>
    <t>斬+7</t>
    <rPh sb="0" eb="1">
      <t>ザン</t>
    </rPh>
    <phoneticPr fontId="6"/>
  </si>
  <si>
    <t>[ムーブ]次の白兵攻撃のみ、「射程：近」に変更し攻撃が命中したなら、対象を自身と同じエンゲージに移動させる。その攻撃ではダメージを与えられない。</t>
    <rPh sb="5" eb="6">
      <t>ツギ</t>
    </rPh>
    <rPh sb="7" eb="9">
      <t>ハクヘイ</t>
    </rPh>
    <rPh sb="9" eb="11">
      <t>コウゲキ</t>
    </rPh>
    <rPh sb="15" eb="17">
      <t>シャテイ</t>
    </rPh>
    <rPh sb="18" eb="19">
      <t>キン</t>
    </rPh>
    <rPh sb="21" eb="23">
      <t>ヘンコウ</t>
    </rPh>
    <rPh sb="24" eb="26">
      <t>コウゲキ</t>
    </rPh>
    <rPh sb="27" eb="29">
      <t>メイチュウ</t>
    </rPh>
    <rPh sb="34" eb="36">
      <t>タイショウ</t>
    </rPh>
    <rPh sb="37" eb="39">
      <t>ジシン</t>
    </rPh>
    <rPh sb="40" eb="41">
      <t>オナ</t>
    </rPh>
    <rPh sb="48" eb="50">
      <t>イドウ</t>
    </rPh>
    <rPh sb="56" eb="58">
      <t>コウゲキ</t>
    </rPh>
    <rPh sb="65" eb="66">
      <t>アタ</t>
    </rPh>
    <phoneticPr fontId="6"/>
  </si>
  <si>
    <t>〔格〕〔隠〕</t>
    <rPh sb="1" eb="2">
      <t>カク</t>
    </rPh>
    <rPh sb="4" eb="5">
      <t>カク</t>
    </rPh>
    <phoneticPr fontId="6"/>
  </si>
  <si>
    <t>-</t>
    <phoneticPr fontId="6"/>
  </si>
  <si>
    <t>刃渡り20cm程度の独特な短刀。爪牙の延長線として用いやすい。秘儀魔法による加護も刻まれている。</t>
    <rPh sb="0" eb="2">
      <t>ハワタ</t>
    </rPh>
    <rPh sb="7" eb="9">
      <t>テイド</t>
    </rPh>
    <rPh sb="10" eb="12">
      <t>ドクトク</t>
    </rPh>
    <rPh sb="13" eb="15">
      <t>タントウ</t>
    </rPh>
    <rPh sb="16" eb="18">
      <t>ソウガ</t>
    </rPh>
    <rPh sb="19" eb="21">
      <t>エンチョウ</t>
    </rPh>
    <rPh sb="25" eb="26">
      <t>モチ</t>
    </rPh>
    <rPh sb="31" eb="33">
      <t>ヒギ</t>
    </rPh>
    <rPh sb="33" eb="35">
      <t>マホウ</t>
    </rPh>
    <rPh sb="38" eb="40">
      <t>カゴ</t>
    </rPh>
    <rPh sb="41" eb="42">
      <t>キザ</t>
    </rPh>
    <phoneticPr fontId="6"/>
  </si>
  <si>
    <t>30cm以下の鉤が付いた手甲。簡易の盾としても機能する。</t>
    <rPh sb="4" eb="6">
      <t>イカ</t>
    </rPh>
    <rPh sb="7" eb="8">
      <t>カギ</t>
    </rPh>
    <rPh sb="9" eb="10">
      <t>ツ</t>
    </rPh>
    <rPh sb="12" eb="13">
      <t>テ</t>
    </rPh>
    <rPh sb="13" eb="14">
      <t>コウ</t>
    </rPh>
    <rPh sb="15" eb="17">
      <t>カンイ</t>
    </rPh>
    <rPh sb="18" eb="19">
      <t>タテ</t>
    </rPh>
    <rPh sb="23" eb="25">
      <t>キノウ</t>
    </rPh>
    <phoneticPr fontId="6"/>
  </si>
  <si>
    <t>同時に3個取得する。「対象：範囲(強制)」。</t>
    <rPh sb="0" eb="2">
      <t>ドウジ</t>
    </rPh>
    <rPh sb="4" eb="5">
      <t>コ</t>
    </rPh>
    <rPh sb="5" eb="7">
      <t>シュトク</t>
    </rPh>
    <rPh sb="11" eb="13">
      <t>タイショウ</t>
    </rPh>
    <rPh sb="14" eb="16">
      <t>ハンイ</t>
    </rPh>
    <rPh sb="17" eb="19">
      <t>キョウセイ</t>
    </rPh>
    <phoneticPr fontId="6"/>
  </si>
  <si>
    <t>殴+3</t>
    <rPh sb="0" eb="1">
      <t>ナグ</t>
    </rPh>
    <phoneticPr fontId="6"/>
  </si>
  <si>
    <t>黒色火薬と鉄片を張子に充填した、シノビの手榴弾。</t>
    <rPh sb="0" eb="2">
      <t>コクショク</t>
    </rPh>
    <rPh sb="2" eb="4">
      <t>カヤク</t>
    </rPh>
    <rPh sb="5" eb="7">
      <t>テッペン</t>
    </rPh>
    <rPh sb="8" eb="10">
      <t>ハリコ</t>
    </rPh>
    <rPh sb="11" eb="13">
      <t>ジュウテン</t>
    </rPh>
    <rPh sb="20" eb="23">
      <t>シュリュウダン</t>
    </rPh>
    <phoneticPr fontId="6"/>
  </si>
  <si>
    <t>〔擬〕</t>
    <rPh sb="1" eb="2">
      <t>ギ</t>
    </rPh>
    <phoneticPr fontId="6"/>
  </si>
  <si>
    <t>〔白〕〔格〕</t>
    <rPh sb="1" eb="2">
      <t>ハク</t>
    </rPh>
    <rPh sb="4" eb="5">
      <t>カク</t>
    </rPh>
    <phoneticPr fontId="6"/>
  </si>
  <si>
    <t>忍具、鎌</t>
    <rPh sb="0" eb="1">
      <t>ニン</t>
    </rPh>
    <rPh sb="1" eb="2">
      <t>グ</t>
    </rPh>
    <rPh sb="3" eb="4">
      <t>カマ</t>
    </rPh>
    <phoneticPr fontId="6"/>
  </si>
  <si>
    <t>搭載、肉体、暗器</t>
    <rPh sb="0" eb="2">
      <t>トウサイ</t>
    </rPh>
    <rPh sb="3" eb="5">
      <t>ニクタイ</t>
    </rPh>
    <rPh sb="6" eb="8">
      <t>アンキ</t>
    </rPh>
    <phoneticPr fontId="6"/>
  </si>
  <si>
    <t>無+2</t>
    <rPh sb="0" eb="1">
      <t>ム</t>
    </rPh>
    <phoneticPr fontId="6"/>
  </si>
  <si>
    <t>[常時]この武器を用いた攻撃に失敗すると、無+1D10点のダメージを受ける。</t>
    <rPh sb="1" eb="3">
      <t>ジョウジ</t>
    </rPh>
    <rPh sb="6" eb="8">
      <t>ブキ</t>
    </rPh>
    <rPh sb="9" eb="10">
      <t>モチ</t>
    </rPh>
    <rPh sb="12" eb="14">
      <t>コウゲキ</t>
    </rPh>
    <rPh sb="15" eb="17">
      <t>シッパイ</t>
    </rPh>
    <rPh sb="21" eb="22">
      <t>ム</t>
    </rPh>
    <rPh sb="27" eb="28">
      <t>テン</t>
    </rPh>
    <rPh sb="34" eb="35">
      <t>ウ</t>
    </rPh>
    <phoneticPr fontId="6"/>
  </si>
  <si>
    <t>単分子でできた不可視のワイヤー。そのため、使用者にさえ危害を及ぼす可能性がある。</t>
    <rPh sb="0" eb="3">
      <t>タンブンシ</t>
    </rPh>
    <rPh sb="7" eb="10">
      <t>フカシ</t>
    </rPh>
    <rPh sb="21" eb="24">
      <t>シヨウシャ</t>
    </rPh>
    <rPh sb="27" eb="29">
      <t>キガイ</t>
    </rPh>
    <rPh sb="30" eb="31">
      <t>オヨ</t>
    </rPh>
    <rPh sb="33" eb="36">
      <t>カノウセイ</t>
    </rPh>
    <phoneticPr fontId="6"/>
  </si>
  <si>
    <t>ソフィア専用。準備にメジャーアクションが必要。[常時]準備中、「戦闘移動」「全力移動」ができない。</t>
    <rPh sb="4" eb="6">
      <t>センヨウ</t>
    </rPh>
    <rPh sb="7" eb="9">
      <t>ジュンビ</t>
    </rPh>
    <rPh sb="20" eb="22">
      <t>ヒツヨウ</t>
    </rPh>
    <rPh sb="24" eb="26">
      <t>ジョウジ</t>
    </rPh>
    <rPh sb="27" eb="29">
      <t>ジュンビ</t>
    </rPh>
    <rPh sb="29" eb="30">
      <t>チュウ</t>
    </rPh>
    <rPh sb="32" eb="34">
      <t>セントウ</t>
    </rPh>
    <rPh sb="34" eb="36">
      <t>イドウ</t>
    </rPh>
    <rPh sb="38" eb="40">
      <t>ゼンリョク</t>
    </rPh>
    <rPh sb="40" eb="42">
      <t>イドウ</t>
    </rPh>
    <phoneticPr fontId="6"/>
  </si>
  <si>
    <t>テネブリス専用。[ポストダメージ]この武器を用いたガード判定にスペシャルで成功すると、攻撃に用いた武器を「捕縛」する。</t>
    <rPh sb="5" eb="7">
      <t>センヨウ</t>
    </rPh>
    <rPh sb="19" eb="21">
      <t>ブキ</t>
    </rPh>
    <rPh sb="22" eb="23">
      <t>モチ</t>
    </rPh>
    <rPh sb="28" eb="30">
      <t>ハンテイ</t>
    </rPh>
    <rPh sb="37" eb="39">
      <t>セイコウ</t>
    </rPh>
    <rPh sb="43" eb="45">
      <t>コウゲキ</t>
    </rPh>
    <rPh sb="46" eb="47">
      <t>モチ</t>
    </rPh>
    <rPh sb="49" eb="51">
      <t>ブキ</t>
    </rPh>
    <rPh sb="53" eb="55">
      <t>ホバク</t>
    </rPh>
    <phoneticPr fontId="6"/>
  </si>
  <si>
    <t>[常時]【肉体】が60以上なら、射程が「近～中」になる。</t>
    <rPh sb="1" eb="3">
      <t>ジョウジ</t>
    </rPh>
    <rPh sb="5" eb="7">
      <t>ニクタイ</t>
    </rPh>
    <rPh sb="11" eb="13">
      <t>イジョウ</t>
    </rPh>
    <rPh sb="16" eb="18">
      <t>シャテイ</t>
    </rPh>
    <rPh sb="20" eb="21">
      <t>キン</t>
    </rPh>
    <rPh sb="22" eb="23">
      <t>チュウ</t>
    </rPh>
    <phoneticPr fontId="6"/>
  </si>
  <si>
    <t>[常時]両手に「威力：斬+6」「防御値：2」の片手武器を1つずつ持っているとして扱える。</t>
    <rPh sb="1" eb="3">
      <t>ジョウジ</t>
    </rPh>
    <rPh sb="4" eb="6">
      <t>リョウテ</t>
    </rPh>
    <rPh sb="8" eb="10">
      <t>イリョク</t>
    </rPh>
    <rPh sb="11" eb="12">
      <t>ザン</t>
    </rPh>
    <rPh sb="16" eb="18">
      <t>ボウギョ</t>
    </rPh>
    <rPh sb="18" eb="19">
      <t>チ</t>
    </rPh>
    <rPh sb="23" eb="25">
      <t>カタテ</t>
    </rPh>
    <rPh sb="25" eb="27">
      <t>ブキ</t>
    </rPh>
    <rPh sb="32" eb="33">
      <t>モ</t>
    </rPh>
    <rPh sb="40" eb="41">
      <t>アツカ</t>
    </rPh>
    <phoneticPr fontId="6"/>
  </si>
  <si>
    <t>[常時]この武器を用いたガード判定にスペシャルで成功すると、攻撃に用いた武器を「破壊」する。</t>
    <rPh sb="1" eb="3">
      <t>ジョウジ</t>
    </rPh>
    <rPh sb="6" eb="8">
      <t>ブキ</t>
    </rPh>
    <rPh sb="9" eb="10">
      <t>モチ</t>
    </rPh>
    <rPh sb="15" eb="17">
      <t>ハンテイ</t>
    </rPh>
    <rPh sb="24" eb="26">
      <t>セイコウ</t>
    </rPh>
    <rPh sb="30" eb="32">
      <t>コウゲキ</t>
    </rPh>
    <rPh sb="33" eb="34">
      <t>モチ</t>
    </rPh>
    <rPh sb="36" eb="38">
      <t>ブキ</t>
    </rPh>
    <rPh sb="40" eb="42">
      <t>ハカイ</t>
    </rPh>
    <phoneticPr fontId="6"/>
  </si>
  <si>
    <t>[常時]この武器を用いたガード判定にスペシャルで成功すると、攻撃に用いた武器を「捕縛」する。</t>
    <rPh sb="1" eb="3">
      <t>ジョウジ</t>
    </rPh>
    <rPh sb="40" eb="42">
      <t>ホバク</t>
    </rPh>
    <phoneticPr fontId="6"/>
  </si>
  <si>
    <t>斬+9</t>
    <rPh sb="0" eb="1">
      <t>ザン</t>
    </rPh>
    <phoneticPr fontId="6"/>
  </si>
  <si>
    <t>効果</t>
    <rPh sb="0" eb="2">
      <t>コウカ</t>
    </rPh>
    <phoneticPr fontId="6"/>
  </si>
  <si>
    <t>非常に微細な金属針を打ち出す銃。視認しづらいその弾丸は、気づいた時には着弾している。</t>
    <rPh sb="0" eb="2">
      <t>ヒジョウ</t>
    </rPh>
    <rPh sb="3" eb="5">
      <t>ビサイ</t>
    </rPh>
    <rPh sb="6" eb="8">
      <t>キンゾク</t>
    </rPh>
    <rPh sb="8" eb="9">
      <t>ハリ</t>
    </rPh>
    <rPh sb="10" eb="11">
      <t>ウ</t>
    </rPh>
    <rPh sb="12" eb="13">
      <t>ダ</t>
    </rPh>
    <rPh sb="14" eb="15">
      <t>ジュウ</t>
    </rPh>
    <rPh sb="16" eb="18">
      <t>シニン</t>
    </rPh>
    <rPh sb="24" eb="26">
      <t>ダンガン</t>
    </rPh>
    <rPh sb="28" eb="29">
      <t>キ</t>
    </rPh>
    <rPh sb="32" eb="33">
      <t>トキ</t>
    </rPh>
    <rPh sb="35" eb="37">
      <t>チャクダン</t>
    </rPh>
    <phoneticPr fontId="6"/>
  </si>
  <si>
    <t>部位を用いず1つだけ装備できる。[常時]クリティカルしたなら、対象の装甲値が最大値の半分減少しているとしてダメージを計算する(スペシャル時の斬属性効果と併せて、装甲値は0になる)。</t>
    <rPh sb="0" eb="2">
      <t>ブイ</t>
    </rPh>
    <rPh sb="3" eb="4">
      <t>モチ</t>
    </rPh>
    <rPh sb="10" eb="12">
      <t>ソウビ</t>
    </rPh>
    <rPh sb="17" eb="19">
      <t>ジョウジ</t>
    </rPh>
    <rPh sb="31" eb="33">
      <t>タイショウ</t>
    </rPh>
    <rPh sb="34" eb="36">
      <t>ソウコウ</t>
    </rPh>
    <rPh sb="36" eb="37">
      <t>チ</t>
    </rPh>
    <rPh sb="38" eb="41">
      <t>サイダイチ</t>
    </rPh>
    <rPh sb="42" eb="44">
      <t>ハンブン</t>
    </rPh>
    <rPh sb="44" eb="46">
      <t>ゲンショウ</t>
    </rPh>
    <rPh sb="58" eb="60">
      <t>ケイサン</t>
    </rPh>
    <rPh sb="68" eb="69">
      <t>ジ</t>
    </rPh>
    <rPh sb="70" eb="71">
      <t>ザン</t>
    </rPh>
    <rPh sb="71" eb="73">
      <t>ゾクセイ</t>
    </rPh>
    <rPh sb="73" eb="75">
      <t>コウカ</t>
    </rPh>
    <rPh sb="76" eb="77">
      <t>アワ</t>
    </rPh>
    <rPh sb="80" eb="82">
      <t>ソウコウ</t>
    </rPh>
    <rPh sb="82" eb="83">
      <t>チ</t>
    </rPh>
    <phoneticPr fontId="6"/>
  </si>
  <si>
    <t>対象の装甲を切り裂くことを念頭に置いた、硬化タングステン鋼製。</t>
    <rPh sb="0" eb="2">
      <t>タイショウ</t>
    </rPh>
    <rPh sb="3" eb="5">
      <t>ソウコウ</t>
    </rPh>
    <rPh sb="6" eb="7">
      <t>キ</t>
    </rPh>
    <rPh sb="8" eb="9">
      <t>サ</t>
    </rPh>
    <rPh sb="13" eb="15">
      <t>ネントウ</t>
    </rPh>
    <rPh sb="16" eb="17">
      <t>オ</t>
    </rPh>
    <rPh sb="20" eb="22">
      <t>コウカ</t>
    </rPh>
    <rPh sb="28" eb="29">
      <t>ハガネ</t>
    </rPh>
    <rPh sb="29" eb="30">
      <t>セイ</t>
    </rPh>
    <phoneticPr fontId="6"/>
  </si>
  <si>
    <t>〔擬魔〕で「射程：近」の白兵攻撃が行える。</t>
    <rPh sb="1" eb="2">
      <t>ギ</t>
    </rPh>
    <rPh sb="2" eb="3">
      <t>マ</t>
    </rPh>
    <rPh sb="6" eb="8">
      <t>シャテイ</t>
    </rPh>
    <rPh sb="9" eb="10">
      <t>キン</t>
    </rPh>
    <rPh sb="12" eb="14">
      <t>ハクヘイ</t>
    </rPh>
    <rPh sb="14" eb="16">
      <t>コウゲキ</t>
    </rPh>
    <rPh sb="17" eb="18">
      <t>オコナ</t>
    </rPh>
    <phoneticPr fontId="6"/>
  </si>
  <si>
    <t>怨痕者と化したラメンターに宿っていたマナの手を精製した結晶。五又状で、暗い輝きを湛えている。</t>
    <rPh sb="0" eb="2">
      <t>エンコン</t>
    </rPh>
    <rPh sb="2" eb="3">
      <t>シャ</t>
    </rPh>
    <rPh sb="4" eb="5">
      <t>カ</t>
    </rPh>
    <rPh sb="13" eb="14">
      <t>ヤド</t>
    </rPh>
    <rPh sb="21" eb="22">
      <t>テ</t>
    </rPh>
    <rPh sb="23" eb="25">
      <t>セイセイ</t>
    </rPh>
    <rPh sb="27" eb="29">
      <t>ケッショウ</t>
    </rPh>
    <rPh sb="30" eb="31">
      <t>ゴ</t>
    </rPh>
    <rPh sb="31" eb="32">
      <t>マタ</t>
    </rPh>
    <rPh sb="32" eb="33">
      <t>ジョウ</t>
    </rPh>
    <rPh sb="35" eb="36">
      <t>クラ</t>
    </rPh>
    <rPh sb="37" eb="38">
      <t>カガヤ</t>
    </rPh>
    <rPh sb="40" eb="41">
      <t>タタ</t>
    </rPh>
    <phoneticPr fontId="6"/>
  </si>
  <si>
    <t>弓、銃</t>
    <rPh sb="0" eb="1">
      <t>ユミ</t>
    </rPh>
    <rPh sb="2" eb="3">
      <t>ジュウ</t>
    </rPh>
    <phoneticPr fontId="6"/>
  </si>
  <si>
    <t>搭載、銃、暗器</t>
    <rPh sb="0" eb="2">
      <t>トウサイ</t>
    </rPh>
    <rPh sb="3" eb="4">
      <t>ジュウ</t>
    </rPh>
    <rPh sb="5" eb="7">
      <t>アンキ</t>
    </rPh>
    <phoneticPr fontId="6"/>
  </si>
  <si>
    <t>工学、銃</t>
    <rPh sb="0" eb="2">
      <t>コウガク</t>
    </rPh>
    <rPh sb="3" eb="4">
      <t>ジュウ</t>
    </rPh>
    <phoneticPr fontId="6"/>
  </si>
  <si>
    <t>〔射〕〔製〕</t>
    <rPh sb="1" eb="2">
      <t>シャ</t>
    </rPh>
    <rPh sb="4" eb="5">
      <t>セイ</t>
    </rPh>
    <phoneticPr fontId="6"/>
  </si>
  <si>
    <t>殴+6</t>
    <rPh sb="0" eb="1">
      <t>ナグ</t>
    </rPh>
    <phoneticPr fontId="6"/>
  </si>
  <si>
    <t>同時に5個取得する。「対象：範囲(強制)」。</t>
    <rPh sb="0" eb="2">
      <t>ドウジ</t>
    </rPh>
    <rPh sb="4" eb="5">
      <t>コ</t>
    </rPh>
    <rPh sb="5" eb="7">
      <t>シュトク</t>
    </rPh>
    <rPh sb="11" eb="13">
      <t>タイショウ</t>
    </rPh>
    <rPh sb="14" eb="16">
      <t>ハンイ</t>
    </rPh>
    <rPh sb="17" eb="19">
      <t>キョウセイ</t>
    </rPh>
    <phoneticPr fontId="6"/>
  </si>
  <si>
    <t>黄色火薬と赤い子榴弾を充填した手榴弾。爆発力に優れる。</t>
    <rPh sb="0" eb="2">
      <t>オウショク</t>
    </rPh>
    <rPh sb="2" eb="4">
      <t>カヤク</t>
    </rPh>
    <rPh sb="5" eb="6">
      <t>アカ</t>
    </rPh>
    <rPh sb="7" eb="8">
      <t>コ</t>
    </rPh>
    <rPh sb="8" eb="10">
      <t>リュウダン</t>
    </rPh>
    <rPh sb="11" eb="13">
      <t>ジュウテン</t>
    </rPh>
    <rPh sb="15" eb="18">
      <t>シュリュウダン</t>
    </rPh>
    <rPh sb="19" eb="22">
      <t>バクハツリョク</t>
    </rPh>
    <rPh sb="23" eb="24">
      <t>スグ</t>
    </rPh>
    <phoneticPr fontId="6"/>
  </si>
  <si>
    <t>同時に3個取得する。[常時]この武器を用いた射撃攻撃は特殊攻撃となり、命中したなら「放心」と「硬直」を与える。</t>
    <rPh sb="0" eb="2">
      <t>ドウジ</t>
    </rPh>
    <rPh sb="4" eb="5">
      <t>コ</t>
    </rPh>
    <rPh sb="5" eb="7">
      <t>シュトク</t>
    </rPh>
    <rPh sb="11" eb="13">
      <t>ジョウジ</t>
    </rPh>
    <rPh sb="16" eb="18">
      <t>ブキ</t>
    </rPh>
    <rPh sb="19" eb="20">
      <t>モチ</t>
    </rPh>
    <rPh sb="22" eb="24">
      <t>シャゲキ</t>
    </rPh>
    <rPh sb="24" eb="26">
      <t>コウゲキ</t>
    </rPh>
    <rPh sb="27" eb="29">
      <t>トクシュ</t>
    </rPh>
    <rPh sb="29" eb="31">
      <t>コウゲキ</t>
    </rPh>
    <rPh sb="35" eb="37">
      <t>メイチュウ</t>
    </rPh>
    <rPh sb="42" eb="44">
      <t>ホウシン</t>
    </rPh>
    <rPh sb="47" eb="49">
      <t>コウチョク</t>
    </rPh>
    <rPh sb="51" eb="52">
      <t>アタ</t>
    </rPh>
    <phoneticPr fontId="6"/>
  </si>
  <si>
    <t>閃光銀を用いた手榴弾。傷は負わせないが、無力化させるのに役立つ。</t>
    <rPh sb="0" eb="2">
      <t>センコウ</t>
    </rPh>
    <rPh sb="2" eb="3">
      <t>ギン</t>
    </rPh>
    <rPh sb="4" eb="5">
      <t>モチ</t>
    </rPh>
    <rPh sb="7" eb="10">
      <t>シュリュウダン</t>
    </rPh>
    <rPh sb="11" eb="12">
      <t>キズ</t>
    </rPh>
    <rPh sb="13" eb="14">
      <t>オ</t>
    </rPh>
    <rPh sb="20" eb="23">
      <t>ムリョクカ</t>
    </rPh>
    <rPh sb="28" eb="30">
      <t>ヤクダ</t>
    </rPh>
    <phoneticPr fontId="6"/>
  </si>
  <si>
    <t>シーン</t>
    <phoneticPr fontId="6"/>
  </si>
  <si>
    <t>螺旋炉で得られた不安定物質の塊2つを炸薬で合体させ、連鎖分裂によって臨界爆発を起こさせる。</t>
    <rPh sb="0" eb="2">
      <t>ラセン</t>
    </rPh>
    <rPh sb="2" eb="3">
      <t>ロ</t>
    </rPh>
    <rPh sb="4" eb="5">
      <t>エ</t>
    </rPh>
    <rPh sb="8" eb="11">
      <t>フアンテイ</t>
    </rPh>
    <rPh sb="11" eb="13">
      <t>ブッシツ</t>
    </rPh>
    <rPh sb="14" eb="15">
      <t>カタマリ</t>
    </rPh>
    <rPh sb="18" eb="20">
      <t>サクヤク</t>
    </rPh>
    <rPh sb="21" eb="23">
      <t>ガッタイ</t>
    </rPh>
    <rPh sb="26" eb="28">
      <t>レンサ</t>
    </rPh>
    <rPh sb="28" eb="30">
      <t>ブンレツ</t>
    </rPh>
    <rPh sb="34" eb="36">
      <t>リンカイ</t>
    </rPh>
    <rPh sb="36" eb="38">
      <t>バクハツ</t>
    </rPh>
    <rPh sb="39" eb="40">
      <t>オ</t>
    </rPh>
    <phoneticPr fontId="6"/>
  </si>
  <si>
    <t>直径5mm程度の細かい鉛玉を発射する銃。弾丸が発散するため、至近が最も火力が高い。</t>
    <rPh sb="0" eb="2">
      <t>チョッケイ</t>
    </rPh>
    <rPh sb="5" eb="7">
      <t>テイド</t>
    </rPh>
    <rPh sb="8" eb="9">
      <t>コマ</t>
    </rPh>
    <rPh sb="11" eb="12">
      <t>ナマリ</t>
    </rPh>
    <rPh sb="12" eb="13">
      <t>ダマ</t>
    </rPh>
    <rPh sb="14" eb="16">
      <t>ハッシャ</t>
    </rPh>
    <rPh sb="18" eb="19">
      <t>ジュウ</t>
    </rPh>
    <rPh sb="20" eb="22">
      <t>ダンガン</t>
    </rPh>
    <rPh sb="23" eb="25">
      <t>ハッサン</t>
    </rPh>
    <rPh sb="30" eb="32">
      <t>シキン</t>
    </rPh>
    <rPh sb="33" eb="34">
      <t>モット</t>
    </rPh>
    <rPh sb="35" eb="37">
      <t>カリョク</t>
    </rPh>
    <rPh sb="38" eb="39">
      <t>タカ</t>
    </rPh>
    <phoneticPr fontId="6"/>
  </si>
  <si>
    <t>刺+10</t>
    <rPh sb="0" eb="1">
      <t>サ</t>
    </rPh>
    <phoneticPr fontId="6"/>
  </si>
  <si>
    <t>中～遠</t>
    <rPh sb="0" eb="1">
      <t>チュウ</t>
    </rPh>
    <rPh sb="2" eb="3">
      <t>エン</t>
    </rPh>
    <phoneticPr fontId="6"/>
  </si>
  <si>
    <t>砂煙銃</t>
    <rPh sb="0" eb="1">
      <t>スナ</t>
    </rPh>
    <rPh sb="1" eb="2">
      <t>ケムリ</t>
    </rPh>
    <rPh sb="2" eb="3">
      <t>ジュウ</t>
    </rPh>
    <phoneticPr fontId="6"/>
  </si>
  <si>
    <t>死眼銃</t>
    <rPh sb="0" eb="1">
      <t>シ</t>
    </rPh>
    <rPh sb="1" eb="2">
      <t>メ</t>
    </rPh>
    <rPh sb="2" eb="3">
      <t>ジュウ</t>
    </rPh>
    <phoneticPr fontId="6"/>
  </si>
  <si>
    <t>10cm程度の弾丸に回転を加えて発射する銃。貫通力が高く、急所に命中した際の威力は絶大。</t>
    <rPh sb="4" eb="6">
      <t>テイド</t>
    </rPh>
    <rPh sb="7" eb="9">
      <t>ダンガン</t>
    </rPh>
    <rPh sb="10" eb="12">
      <t>カイテン</t>
    </rPh>
    <rPh sb="13" eb="14">
      <t>クワ</t>
    </rPh>
    <rPh sb="16" eb="18">
      <t>ハッシャ</t>
    </rPh>
    <rPh sb="20" eb="21">
      <t>ジュウ</t>
    </rPh>
    <rPh sb="22" eb="24">
      <t>カンツウ</t>
    </rPh>
    <rPh sb="24" eb="25">
      <t>リョク</t>
    </rPh>
    <rPh sb="26" eb="27">
      <t>タカ</t>
    </rPh>
    <rPh sb="29" eb="31">
      <t>キュウショ</t>
    </rPh>
    <rPh sb="32" eb="34">
      <t>メイチュウ</t>
    </rPh>
    <rPh sb="36" eb="37">
      <t>サイ</t>
    </rPh>
    <rPh sb="38" eb="40">
      <t>イリョク</t>
    </rPh>
    <rPh sb="41" eb="43">
      <t>ゼツダイ</t>
    </rPh>
    <phoneticPr fontId="6"/>
  </si>
  <si>
    <t>-</t>
    <phoneticPr fontId="6"/>
  </si>
  <si>
    <t>「対象：範囲(強制)」。</t>
    <rPh sb="1" eb="3">
      <t>タイショウ</t>
    </rPh>
    <rPh sb="4" eb="6">
      <t>ハンイ</t>
    </rPh>
    <rPh sb="7" eb="9">
      <t>キョウセイ</t>
    </rPh>
    <phoneticPr fontId="6"/>
  </si>
  <si>
    <t>可燃性の液体を射出し、ノズルの先端で着火する装置。</t>
    <rPh sb="0" eb="3">
      <t>カネンセイ</t>
    </rPh>
    <rPh sb="4" eb="6">
      <t>エキタイ</t>
    </rPh>
    <rPh sb="7" eb="9">
      <t>シャシュツ</t>
    </rPh>
    <rPh sb="15" eb="17">
      <t>センタン</t>
    </rPh>
    <rPh sb="18" eb="20">
      <t>チャッカ</t>
    </rPh>
    <rPh sb="22" eb="24">
      <t>ソウチ</t>
    </rPh>
    <phoneticPr fontId="6"/>
  </si>
  <si>
    <t>至近にも射撃攻撃できる。[常時]この武器を用いて至近に射撃攻撃を行う場合、「威力：無+4」に変更する。</t>
    <rPh sb="0" eb="2">
      <t>シキン</t>
    </rPh>
    <rPh sb="4" eb="6">
      <t>シャゲキ</t>
    </rPh>
    <rPh sb="6" eb="8">
      <t>コウゲキ</t>
    </rPh>
    <rPh sb="13" eb="15">
      <t>ジョウジ</t>
    </rPh>
    <rPh sb="18" eb="20">
      <t>ブキ</t>
    </rPh>
    <rPh sb="21" eb="22">
      <t>モチ</t>
    </rPh>
    <rPh sb="24" eb="26">
      <t>シキン</t>
    </rPh>
    <rPh sb="27" eb="29">
      <t>シャゲキ</t>
    </rPh>
    <rPh sb="29" eb="31">
      <t>コウゲキ</t>
    </rPh>
    <rPh sb="32" eb="33">
      <t>オコナ</t>
    </rPh>
    <rPh sb="34" eb="36">
      <t>バアイ</t>
    </rPh>
    <rPh sb="38" eb="40">
      <t>イリョク</t>
    </rPh>
    <rPh sb="41" eb="42">
      <t>ム</t>
    </rPh>
    <rPh sb="46" eb="48">
      <t>ヘンコウ</t>
    </rPh>
    <phoneticPr fontId="6"/>
  </si>
  <si>
    <t>高速回転する金属製の杭を射出する銃。接射では鎧さえ貫通する。</t>
    <rPh sb="0" eb="2">
      <t>コウソク</t>
    </rPh>
    <rPh sb="2" eb="4">
      <t>カイテン</t>
    </rPh>
    <rPh sb="6" eb="9">
      <t>キンゾクセイ</t>
    </rPh>
    <rPh sb="10" eb="11">
      <t>クイ</t>
    </rPh>
    <rPh sb="12" eb="14">
      <t>シャシュツ</t>
    </rPh>
    <rPh sb="16" eb="17">
      <t>ジュウ</t>
    </rPh>
    <rPh sb="18" eb="19">
      <t>セッ</t>
    </rPh>
    <rPh sb="19" eb="20">
      <t>シャ</t>
    </rPh>
    <rPh sb="22" eb="23">
      <t>ヨロイ</t>
    </rPh>
    <rPh sb="25" eb="27">
      <t>カンツウ</t>
    </rPh>
    <phoneticPr fontId="6"/>
  </si>
  <si>
    <t>巨大蹂躙兵器</t>
    <rPh sb="0" eb="2">
      <t>キョダイ</t>
    </rPh>
    <rPh sb="2" eb="4">
      <t>ジュウリン</t>
    </rPh>
    <rPh sb="4" eb="6">
      <t>ヘイキ</t>
    </rPh>
    <phoneticPr fontId="7"/>
  </si>
  <si>
    <t>工学</t>
    <rPh sb="0" eb="2">
      <t>コウガク</t>
    </rPh>
    <phoneticPr fontId="6"/>
  </si>
  <si>
    <t>刺+12</t>
    <rPh sb="0" eb="1">
      <t>サ</t>
    </rPh>
    <phoneticPr fontId="6"/>
  </si>
  <si>
    <t>全身を覆い、運動能力を向上させる鎧。予め訓練が必要となる。</t>
    <rPh sb="0" eb="2">
      <t>ゼンシン</t>
    </rPh>
    <rPh sb="3" eb="4">
      <t>オオ</t>
    </rPh>
    <rPh sb="6" eb="8">
      <t>ウンドウ</t>
    </rPh>
    <rPh sb="8" eb="10">
      <t>ノウリョク</t>
    </rPh>
    <rPh sb="11" eb="13">
      <t>コウジョウ</t>
    </rPh>
    <rPh sb="16" eb="17">
      <t>ヨロイ</t>
    </rPh>
    <rPh sb="18" eb="19">
      <t>アラカジ</t>
    </rPh>
    <rPh sb="20" eb="22">
      <t>クンレン</t>
    </rPh>
    <rPh sb="23" eb="25">
      <t>ヒツヨウ</t>
    </rPh>
    <phoneticPr fontId="6"/>
  </si>
  <si>
    <t>工学、銃</t>
    <rPh sb="0" eb="2">
      <t>コウガク</t>
    </rPh>
    <rPh sb="3" eb="4">
      <t>ジュウ</t>
    </rPh>
    <phoneticPr fontId="6"/>
  </si>
  <si>
    <t>この武器を準備する場合、他に防具を装備することはできない。装甲値は全て[自身の【知性】÷10(端数切り上げ)]となる。</t>
    <rPh sb="2" eb="4">
      <t>ブキ</t>
    </rPh>
    <rPh sb="5" eb="7">
      <t>ジュンビ</t>
    </rPh>
    <rPh sb="9" eb="11">
      <t>バアイ</t>
    </rPh>
    <rPh sb="12" eb="13">
      <t>ホカ</t>
    </rPh>
    <rPh sb="14" eb="16">
      <t>ボウグ</t>
    </rPh>
    <rPh sb="17" eb="19">
      <t>ソウビ</t>
    </rPh>
    <rPh sb="29" eb="31">
      <t>ソウコウ</t>
    </rPh>
    <rPh sb="31" eb="32">
      <t>チ</t>
    </rPh>
    <rPh sb="33" eb="34">
      <t>スベ</t>
    </rPh>
    <rPh sb="36" eb="38">
      <t>ジシン</t>
    </rPh>
    <rPh sb="40" eb="42">
      <t>チセイ</t>
    </rPh>
    <rPh sb="47" eb="49">
      <t>ハスウ</t>
    </rPh>
    <rPh sb="49" eb="50">
      <t>キ</t>
    </rPh>
    <rPh sb="51" eb="52">
      <t>ア</t>
    </rPh>
    <phoneticPr fontId="6"/>
  </si>
  <si>
    <t>コッソ</t>
    <phoneticPr fontId="6"/>
  </si>
  <si>
    <t>マオ</t>
    <phoneticPr fontId="6"/>
  </si>
  <si>
    <t>ニンス</t>
    <phoneticPr fontId="6"/>
  </si>
  <si>
    <t>クーン</t>
    <phoneticPr fontId="6"/>
  </si>
  <si>
    <t>ワルム</t>
    <phoneticPr fontId="6"/>
  </si>
  <si>
    <t>グレス</t>
    <phoneticPr fontId="6"/>
  </si>
  <si>
    <t>ハウチ共通</t>
    <rPh sb="3" eb="5">
      <t>キョウツウ</t>
    </rPh>
    <phoneticPr fontId="6"/>
  </si>
  <si>
    <t>ラチェル</t>
    <phoneticPr fontId="6"/>
  </si>
  <si>
    <t>デュルフ</t>
    <phoneticPr fontId="6"/>
  </si>
  <si>
    <t>ウェントス</t>
    <phoneticPr fontId="6"/>
  </si>
  <si>
    <t>マギアー</t>
    <phoneticPr fontId="6"/>
  </si>
  <si>
    <t>ラメンター</t>
    <phoneticPr fontId="6"/>
  </si>
  <si>
    <t>マキナ</t>
    <phoneticPr fontId="6"/>
  </si>
  <si>
    <t>カテナ</t>
    <phoneticPr fontId="6"/>
  </si>
  <si>
    <t>アルマトラ</t>
    <phoneticPr fontId="6"/>
  </si>
  <si>
    <t>レリクイア</t>
    <phoneticPr fontId="6"/>
  </si>
  <si>
    <t>ソフィア</t>
    <phoneticPr fontId="6"/>
  </si>
  <si>
    <t>アウグストス</t>
    <phoneticPr fontId="6"/>
  </si>
  <si>
    <t>グラディウス</t>
    <phoneticPr fontId="6"/>
  </si>
  <si>
    <t>ルーメン</t>
    <phoneticPr fontId="6"/>
  </si>
  <si>
    <t>テネブリス</t>
    <phoneticPr fontId="6"/>
  </si>
  <si>
    <t>カンデラ</t>
    <phoneticPr fontId="6"/>
  </si>
  <si>
    <t>ノクス</t>
    <phoneticPr fontId="6"/>
  </si>
  <si>
    <t>サジタリウス</t>
    <phoneticPr fontId="6"/>
  </si>
  <si>
    <t>ソウル</t>
    <phoneticPr fontId="6"/>
  </si>
  <si>
    <t>マインド</t>
    <phoneticPr fontId="6"/>
  </si>
  <si>
    <t>-</t>
  </si>
  <si>
    <t>メジャー</t>
  </si>
  <si>
    <t>R4</t>
  </si>
  <si>
    <t>単体</t>
    <rPh sb="0" eb="2">
      <t>タンタイ</t>
    </rPh>
    <phoneticPr fontId="3"/>
  </si>
  <si>
    <t>至近</t>
    <rPh sb="0" eb="2">
      <t>シキン</t>
    </rPh>
    <phoneticPr fontId="3"/>
  </si>
  <si>
    <t>牙</t>
    <rPh sb="0" eb="1">
      <t>キバ</t>
    </rPh>
    <phoneticPr fontId="3"/>
  </si>
  <si>
    <t>騎士の意地</t>
    <rPh sb="0" eb="2">
      <t>キシ</t>
    </rPh>
    <rPh sb="3" eb="5">
      <t>イジ</t>
    </rPh>
    <phoneticPr fontId="3"/>
  </si>
  <si>
    <t>リアクション</t>
  </si>
  <si>
    <t>R2</t>
  </si>
  <si>
    <t>自身</t>
    <rPh sb="0" eb="2">
      <t>ジシン</t>
    </rPh>
    <phoneticPr fontId="3"/>
  </si>
  <si>
    <t>プレダメージ</t>
  </si>
  <si>
    <t>範囲(選択)</t>
    <rPh sb="0" eb="2">
      <t>ハンイ</t>
    </rPh>
    <rPh sb="3" eb="5">
      <t>センタク</t>
    </rPh>
    <phoneticPr fontId="3"/>
  </si>
  <si>
    <t>錬気</t>
    <rPh sb="0" eb="1">
      <t>レン</t>
    </rPh>
    <rPh sb="1" eb="2">
      <t>キ</t>
    </rPh>
    <phoneticPr fontId="3"/>
  </si>
  <si>
    <t>マイナー</t>
  </si>
  <si>
    <t>S2</t>
  </si>
  <si>
    <t>魔法</t>
    <rPh sb="0" eb="2">
      <t>マホウ</t>
    </rPh>
    <phoneticPr fontId="3"/>
  </si>
  <si>
    <t>闇の汚泥</t>
    <rPh sb="0" eb="1">
      <t>ヤミ</t>
    </rPh>
    <rPh sb="2" eb="4">
      <t>オデイ</t>
    </rPh>
    <phoneticPr fontId="3"/>
  </si>
  <si>
    <t>S</t>
  </si>
  <si>
    <t>漆黒の帷</t>
    <rPh sb="0" eb="2">
      <t>シッコク</t>
    </rPh>
    <rPh sb="3" eb="4">
      <t>トバリ</t>
    </rPh>
    <phoneticPr fontId="3"/>
  </si>
  <si>
    <t>セットアップ</t>
  </si>
  <si>
    <t>S4</t>
  </si>
  <si>
    <t>範囲(強制)</t>
    <rPh sb="0" eb="2">
      <t>ハンイ</t>
    </rPh>
    <rPh sb="3" eb="5">
      <t>キョウセイ</t>
    </rPh>
    <phoneticPr fontId="3"/>
  </si>
  <si>
    <t>【肉体】</t>
    <rPh sb="1" eb="3">
      <t>ニクタイ</t>
    </rPh>
    <phoneticPr fontId="3"/>
  </si>
  <si>
    <t>イニシアチブ</t>
  </si>
  <si>
    <t>効果参照</t>
    <rPh sb="0" eb="2">
      <t>コウカ</t>
    </rPh>
    <rPh sb="2" eb="4">
      <t>サンショウ</t>
    </rPh>
    <phoneticPr fontId="3"/>
  </si>
  <si>
    <t>常時</t>
    <rPh sb="0" eb="2">
      <t>ジョウジ</t>
    </rPh>
    <phoneticPr fontId="3"/>
  </si>
  <si>
    <t>なし</t>
  </si>
  <si>
    <t>艶やかな尾</t>
    <rPh sb="0" eb="1">
      <t>アデ</t>
    </rPh>
    <rPh sb="4" eb="5">
      <t>オ</t>
    </rPh>
    <phoneticPr fontId="3"/>
  </si>
  <si>
    <t>木の葉の魔法</t>
    <rPh sb="0" eb="1">
      <t>コ</t>
    </rPh>
    <rPh sb="2" eb="3">
      <t>ハ</t>
    </rPh>
    <rPh sb="4" eb="6">
      <t>マホウ</t>
    </rPh>
    <phoneticPr fontId="3"/>
  </si>
  <si>
    <t>R3</t>
  </si>
  <si>
    <t>鎌鼬</t>
    <rPh sb="0" eb="2">
      <t>カマイタチ</t>
    </rPh>
    <phoneticPr fontId="3"/>
  </si>
  <si>
    <t>H3</t>
  </si>
  <si>
    <t>効果参照</t>
    <rPh sb="0" eb="4">
      <t>コウカサンショウ</t>
    </rPh>
    <phoneticPr fontId="3"/>
  </si>
  <si>
    <t>裁輝</t>
    <rPh sb="0" eb="1">
      <t>サバ</t>
    </rPh>
    <rPh sb="1" eb="2">
      <t>カガヤ</t>
    </rPh>
    <phoneticPr fontId="3"/>
  </si>
  <si>
    <t>囁盾</t>
    <rPh sb="0" eb="1">
      <t>ササヤ</t>
    </rPh>
    <rPh sb="1" eb="2">
      <t>タテ</t>
    </rPh>
    <phoneticPr fontId="3"/>
  </si>
  <si>
    <t>懐刀の閃き</t>
    <rPh sb="0" eb="2">
      <t>フトコロガタナ</t>
    </rPh>
    <rPh sb="3" eb="4">
      <t>ヒラメ</t>
    </rPh>
    <phoneticPr fontId="3"/>
  </si>
  <si>
    <t>屈託なき涙</t>
    <rPh sb="0" eb="2">
      <t>クッタク</t>
    </rPh>
    <rPh sb="4" eb="5">
      <t>ナミダ</t>
    </rPh>
    <phoneticPr fontId="3"/>
  </si>
  <si>
    <t>風が如く</t>
    <rPh sb="0" eb="1">
      <t>カゼ</t>
    </rPh>
    <rPh sb="2" eb="3">
      <t>ゴト</t>
    </rPh>
    <phoneticPr fontId="3"/>
  </si>
  <si>
    <t>猫だまし</t>
    <rPh sb="0" eb="1">
      <t>ネコ</t>
    </rPh>
    <phoneticPr fontId="3"/>
  </si>
  <si>
    <t>斑入りの毛並</t>
    <rPh sb="0" eb="2">
      <t>フイ</t>
    </rPh>
    <rPh sb="4" eb="6">
      <t>ケナ</t>
    </rPh>
    <phoneticPr fontId="3"/>
  </si>
  <si>
    <t>手癖</t>
    <rPh sb="0" eb="2">
      <t>テクセ</t>
    </rPh>
    <phoneticPr fontId="3"/>
  </si>
  <si>
    <t>放浪癖</t>
    <rPh sb="0" eb="3">
      <t>ホウロウヘキ</t>
    </rPh>
    <phoneticPr fontId="3"/>
  </si>
  <si>
    <t>王者の水</t>
    <rPh sb="0" eb="2">
      <t>オウジャ</t>
    </rPh>
    <rPh sb="3" eb="4">
      <t>ミズ</t>
    </rPh>
    <phoneticPr fontId="3"/>
  </si>
  <si>
    <t>S3</t>
  </si>
  <si>
    <t>二点バースト</t>
    <rPh sb="0" eb="2">
      <t>ニテン</t>
    </rPh>
    <phoneticPr fontId="3"/>
  </si>
  <si>
    <t>望外射撃</t>
    <rPh sb="0" eb="2">
      <t>ボウガイ</t>
    </rPh>
    <rPh sb="2" eb="4">
      <t>シャゲキ</t>
    </rPh>
    <phoneticPr fontId="3"/>
  </si>
  <si>
    <t>発明</t>
    <rPh sb="0" eb="2">
      <t>ハツメイ</t>
    </rPh>
    <phoneticPr fontId="3"/>
  </si>
  <si>
    <t>即席防壁</t>
    <rPh sb="0" eb="2">
      <t>ソクセキ</t>
    </rPh>
    <rPh sb="2" eb="4">
      <t>ボウヘキ</t>
    </rPh>
    <phoneticPr fontId="3"/>
  </si>
  <si>
    <t>LV3</t>
  </si>
  <si>
    <t>全一</t>
    <rPh sb="0" eb="1">
      <t>ゼン</t>
    </rPh>
    <rPh sb="1" eb="2">
      <t>イツ</t>
    </rPh>
    <phoneticPr fontId="3"/>
  </si>
  <si>
    <t>解剖学</t>
    <rPh sb="0" eb="3">
      <t>カイボウガク</t>
    </rPh>
    <phoneticPr fontId="3"/>
  </si>
  <si>
    <t>残像分析</t>
    <rPh sb="0" eb="2">
      <t>ザンゾウ</t>
    </rPh>
    <rPh sb="2" eb="4">
      <t>ブンセキ</t>
    </rPh>
    <phoneticPr fontId="3"/>
  </si>
  <si>
    <t>蚤の宴</t>
    <rPh sb="0" eb="1">
      <t>ノミ</t>
    </rPh>
    <rPh sb="2" eb="3">
      <t>ウタゲ</t>
    </rPh>
    <phoneticPr fontId="3"/>
  </si>
  <si>
    <t>ポストダメージ</t>
  </si>
  <si>
    <t>魔導人形</t>
    <rPh sb="0" eb="2">
      <t>マドウ</t>
    </rPh>
    <rPh sb="2" eb="4">
      <t>ニンギョウ</t>
    </rPh>
    <phoneticPr fontId="3"/>
  </si>
  <si>
    <t>狼人の遺伝子</t>
    <rPh sb="0" eb="1">
      <t>オオカミ</t>
    </rPh>
    <rPh sb="1" eb="2">
      <t>ヒト</t>
    </rPh>
    <rPh sb="3" eb="6">
      <t>イデンシ</t>
    </rPh>
    <phoneticPr fontId="3"/>
  </si>
  <si>
    <t>オート</t>
  </si>
  <si>
    <t>傷抉り</t>
    <rPh sb="0" eb="1">
      <t>キズ</t>
    </rPh>
    <rPh sb="1" eb="2">
      <t>エグ</t>
    </rPh>
    <phoneticPr fontId="3"/>
  </si>
  <si>
    <t>癒光</t>
    <rPh sb="0" eb="1">
      <t>イヤ</t>
    </rPh>
    <rPh sb="1" eb="2">
      <t>ヒカリ</t>
    </rPh>
    <phoneticPr fontId="3"/>
  </si>
  <si>
    <t>呼魂</t>
    <rPh sb="0" eb="1">
      <t>ヨ</t>
    </rPh>
    <rPh sb="1" eb="2">
      <t>タマシイ</t>
    </rPh>
    <phoneticPr fontId="3"/>
  </si>
  <si>
    <t>慈竜</t>
    <rPh sb="0" eb="1">
      <t>イツク</t>
    </rPh>
    <rPh sb="1" eb="2">
      <t>リュウ</t>
    </rPh>
    <phoneticPr fontId="3"/>
  </si>
  <si>
    <t>種別：魔法</t>
    <rPh sb="0" eb="2">
      <t>シュベツ</t>
    </rPh>
    <rPh sb="3" eb="5">
      <t>マホウ</t>
    </rPh>
    <phoneticPr fontId="3"/>
  </si>
  <si>
    <t>H2</t>
  </si>
  <si>
    <t>断角の覚悟</t>
    <rPh sb="0" eb="1">
      <t>ダン</t>
    </rPh>
    <rPh sb="1" eb="2">
      <t>カク</t>
    </rPh>
    <rPh sb="3" eb="5">
      <t>カクゴ</t>
    </rPh>
    <phoneticPr fontId="3"/>
  </si>
  <si>
    <t>輝きの吐息</t>
    <rPh sb="0" eb="1">
      <t>カガヤ</t>
    </rPh>
    <rPh sb="3" eb="5">
      <t>トイキ</t>
    </rPh>
    <phoneticPr fontId="3"/>
  </si>
  <si>
    <t>【感情】</t>
    <rPh sb="1" eb="3">
      <t>カンジョウ</t>
    </rPh>
    <phoneticPr fontId="3"/>
  </si>
  <si>
    <t>運命の追い風</t>
    <rPh sb="0" eb="2">
      <t>ウンメイ</t>
    </rPh>
    <rPh sb="3" eb="4">
      <t>オ</t>
    </rPh>
    <rPh sb="5" eb="6">
      <t>カゼ</t>
    </rPh>
    <phoneticPr fontId="3"/>
  </si>
  <si>
    <t>このメインフェイズ終了時まで、「隠密」状態になる。</t>
    <rPh sb="9" eb="12">
      <t>シュウリョウジ</t>
    </rPh>
    <rPh sb="16" eb="18">
      <t>オンミツ</t>
    </rPh>
    <rPh sb="19" eb="21">
      <t>ジョウタイ</t>
    </rPh>
    <phoneticPr fontId="3"/>
  </si>
  <si>
    <t>共感覚</t>
    <rPh sb="0" eb="3">
      <t>キョウカンカク</t>
    </rPh>
    <phoneticPr fontId="3"/>
  </si>
  <si>
    <t>創使一体</t>
    <rPh sb="0" eb="1">
      <t>ソウ</t>
    </rPh>
    <rPh sb="1" eb="2">
      <t>シ</t>
    </rPh>
    <rPh sb="2" eb="4">
      <t>イッタイ</t>
    </rPh>
    <phoneticPr fontId="3"/>
  </si>
  <si>
    <t>R</t>
  </si>
  <si>
    <t>勇者の翼</t>
    <rPh sb="0" eb="2">
      <t>ユウシャ</t>
    </rPh>
    <rPh sb="3" eb="4">
      <t>ツバサ</t>
    </rPh>
    <phoneticPr fontId="3"/>
  </si>
  <si>
    <t>ただ忍として</t>
    <rPh sb="2" eb="3">
      <t>シノ</t>
    </rPh>
    <phoneticPr fontId="3"/>
  </si>
  <si>
    <t>H</t>
  </si>
  <si>
    <t>三叉撃</t>
    <rPh sb="0" eb="2">
      <t>サンサ</t>
    </rPh>
    <rPh sb="2" eb="3">
      <t>ゲキ</t>
    </rPh>
    <phoneticPr fontId="3"/>
  </si>
  <si>
    <t>蟲毒の刃</t>
    <rPh sb="0" eb="1">
      <t>ムシ</t>
    </rPh>
    <rPh sb="1" eb="2">
      <t>ドク</t>
    </rPh>
    <rPh sb="3" eb="4">
      <t>ヤイバ</t>
    </rPh>
    <phoneticPr fontId="3"/>
  </si>
  <si>
    <t>魔纏剣</t>
    <rPh sb="0" eb="1">
      <t>マ</t>
    </rPh>
    <rPh sb="1" eb="2">
      <t>マトイ</t>
    </rPh>
    <rPh sb="2" eb="3">
      <t>ケン</t>
    </rPh>
    <phoneticPr fontId="3"/>
  </si>
  <si>
    <t>羽吹雪</t>
    <rPh sb="0" eb="1">
      <t>ハネ</t>
    </rPh>
    <rPh sb="1" eb="3">
      <t>フブキ</t>
    </rPh>
    <phoneticPr fontId="3"/>
  </si>
  <si>
    <t>銃鎖剣</t>
    <rPh sb="0" eb="1">
      <t>ジュウ</t>
    </rPh>
    <rPh sb="1" eb="2">
      <t>クサリ</t>
    </rPh>
    <rPh sb="2" eb="3">
      <t>ケン</t>
    </rPh>
    <phoneticPr fontId="3"/>
  </si>
  <si>
    <t>施命</t>
    <rPh sb="0" eb="1">
      <t>ホドコ</t>
    </rPh>
    <rPh sb="1" eb="2">
      <t>イノチ</t>
    </rPh>
    <phoneticPr fontId="3"/>
  </si>
  <si>
    <t>浄闇</t>
    <rPh sb="0" eb="1">
      <t>ジョウ</t>
    </rPh>
    <rPh sb="1" eb="2">
      <t>ヤミ</t>
    </rPh>
    <phoneticPr fontId="3"/>
  </si>
  <si>
    <t>破魔</t>
    <rPh sb="0" eb="1">
      <t>ハ</t>
    </rPh>
    <rPh sb="1" eb="2">
      <t>マ</t>
    </rPh>
    <phoneticPr fontId="3"/>
  </si>
  <si>
    <t>破邪</t>
    <rPh sb="0" eb="2">
      <t>ハジャ</t>
    </rPh>
    <phoneticPr fontId="3"/>
  </si>
  <si>
    <t>輝く暗雲</t>
    <rPh sb="0" eb="1">
      <t>カガヤ</t>
    </rPh>
    <rPh sb="2" eb="4">
      <t>アンウン</t>
    </rPh>
    <phoneticPr fontId="3"/>
  </si>
  <si>
    <t>翻る因果</t>
    <rPh sb="0" eb="1">
      <t>ヒルガエ</t>
    </rPh>
    <rPh sb="2" eb="4">
      <t>インガ</t>
    </rPh>
    <phoneticPr fontId="3"/>
  </si>
  <si>
    <t>その判定では、スペシャルはクリティカルに、ファンブルはフェイタルに変更される。</t>
    <rPh sb="2" eb="4">
      <t>ハンテイ</t>
    </rPh>
    <rPh sb="33" eb="35">
      <t>ヘンコウ</t>
    </rPh>
    <phoneticPr fontId="3"/>
  </si>
  <si>
    <t>運命の向い風</t>
    <rPh sb="0" eb="2">
      <t>ウンメイ</t>
    </rPh>
    <rPh sb="3" eb="4">
      <t>ムカ</t>
    </rPh>
    <rPh sb="5" eb="6">
      <t>カゼ</t>
    </rPh>
    <phoneticPr fontId="3"/>
  </si>
  <si>
    <t>操風</t>
    <rPh sb="0" eb="1">
      <t>アヤツ</t>
    </rPh>
    <rPh sb="1" eb="2">
      <t>カゼ</t>
    </rPh>
    <phoneticPr fontId="3"/>
  </si>
  <si>
    <t>報罪</t>
    <rPh sb="0" eb="1">
      <t>ムク</t>
    </rPh>
    <rPh sb="1" eb="2">
      <t>ツミ</t>
    </rPh>
    <phoneticPr fontId="3"/>
  </si>
  <si>
    <t>聖戦の灯</t>
    <rPh sb="0" eb="2">
      <t>セイセン</t>
    </rPh>
    <rPh sb="3" eb="4">
      <t>アカリ</t>
    </rPh>
    <phoneticPr fontId="3"/>
  </si>
  <si>
    <t>対象の次のダメージロールに+1D10する。</t>
    <rPh sb="0" eb="2">
      <t>タイショウ</t>
    </rPh>
    <rPh sb="3" eb="4">
      <t>ツギ</t>
    </rPh>
    <phoneticPr fontId="3"/>
  </si>
  <si>
    <t>選ばれし者</t>
    <rPh sb="0" eb="1">
      <t>エラ</t>
    </rPh>
    <rPh sb="4" eb="5">
      <t>モノ</t>
    </rPh>
    <phoneticPr fontId="3"/>
  </si>
  <si>
    <t>矛盾</t>
    <rPh sb="0" eb="2">
      <t>ムジュン</t>
    </rPh>
    <phoneticPr fontId="3"/>
  </si>
  <si>
    <t>八面六臂</t>
    <rPh sb="0" eb="4">
      <t>ハチメンロッピ</t>
    </rPh>
    <phoneticPr fontId="3"/>
  </si>
  <si>
    <t>逆境</t>
    <rPh sb="0" eb="2">
      <t>ギャッキョウ</t>
    </rPh>
    <phoneticPr fontId="3"/>
  </si>
  <si>
    <t>癒しの契印</t>
    <rPh sb="0" eb="1">
      <t>イヤ</t>
    </rPh>
    <rPh sb="3" eb="5">
      <t>ケイイン</t>
    </rPh>
    <phoneticPr fontId="3"/>
  </si>
  <si>
    <t>次に行うメジャーアクションでの癒属性攻撃のダメージロール、または〔手当〕判定の回復量に+1D10点する。</t>
    <rPh sb="0" eb="1">
      <t>ツギ</t>
    </rPh>
    <rPh sb="2" eb="3">
      <t>オコナ</t>
    </rPh>
    <rPh sb="15" eb="16">
      <t>ユ</t>
    </rPh>
    <rPh sb="16" eb="18">
      <t>ゾクセイ</t>
    </rPh>
    <rPh sb="18" eb="20">
      <t>コウゲキ</t>
    </rPh>
    <rPh sb="33" eb="35">
      <t>テアテ</t>
    </rPh>
    <rPh sb="36" eb="38">
      <t>ハンテイ</t>
    </rPh>
    <rPh sb="39" eb="41">
      <t>カイフク</t>
    </rPh>
    <rPh sb="41" eb="42">
      <t>リョウ</t>
    </rPh>
    <rPh sb="48" eb="49">
      <t>テン</t>
    </rPh>
    <phoneticPr fontId="3"/>
  </si>
  <si>
    <t>職人業</t>
    <rPh sb="0" eb="2">
      <t>ショクニン</t>
    </rPh>
    <rPh sb="2" eb="3">
      <t>ワザ</t>
    </rPh>
    <phoneticPr fontId="3"/>
  </si>
  <si>
    <t>闇寧の城壁</t>
    <rPh sb="0" eb="1">
      <t>ヤミ</t>
    </rPh>
    <rPh sb="1" eb="2">
      <t>ネイ</t>
    </rPh>
    <rPh sb="3" eb="5">
      <t>ジョウヘキ</t>
    </rPh>
    <phoneticPr fontId="3"/>
  </si>
  <si>
    <t>無骨な癒し</t>
    <rPh sb="0" eb="2">
      <t>ブコツ</t>
    </rPh>
    <rPh sb="3" eb="4">
      <t>イヤ</t>
    </rPh>
    <phoneticPr fontId="3"/>
  </si>
  <si>
    <t>運命紡ぎ</t>
    <rPh sb="0" eb="2">
      <t>ウンメイ</t>
    </rPh>
    <rPh sb="2" eb="3">
      <t>ツム</t>
    </rPh>
    <phoneticPr fontId="3"/>
  </si>
  <si>
    <t>夜の夢の騎士</t>
    <rPh sb="0" eb="1">
      <t>ヨル</t>
    </rPh>
    <rPh sb="2" eb="3">
      <t>ユメ</t>
    </rPh>
    <rPh sb="4" eb="6">
      <t>キシ</t>
    </rPh>
    <phoneticPr fontId="3"/>
  </si>
  <si>
    <t>乾坤一擲</t>
    <rPh sb="0" eb="4">
      <t>ケンコンイッテキ</t>
    </rPh>
    <phoneticPr fontId="3"/>
  </si>
  <si>
    <t>剛力</t>
    <rPh sb="0" eb="2">
      <t>ゴウリキ</t>
    </rPh>
    <phoneticPr fontId="3"/>
  </si>
  <si>
    <t>徹甲拳</t>
    <rPh sb="0" eb="2">
      <t>テッコウ</t>
    </rPh>
    <rPh sb="2" eb="3">
      <t>コブシ</t>
    </rPh>
    <phoneticPr fontId="3"/>
  </si>
  <si>
    <t>逆鱗</t>
    <rPh sb="0" eb="2">
      <t>ゲキリン</t>
    </rPh>
    <phoneticPr fontId="3"/>
  </si>
  <si>
    <t>凶戦士</t>
    <rPh sb="0" eb="1">
      <t>キョウ</t>
    </rPh>
    <rPh sb="1" eb="3">
      <t>センシ</t>
    </rPh>
    <phoneticPr fontId="3"/>
  </si>
  <si>
    <t>渇きの大地</t>
    <rPh sb="0" eb="1">
      <t>カワ</t>
    </rPh>
    <rPh sb="3" eb="5">
      <t>ダイチ</t>
    </rPh>
    <phoneticPr fontId="3"/>
  </si>
  <si>
    <t>降る闇鎖</t>
    <rPh sb="0" eb="1">
      <t>クダ</t>
    </rPh>
    <rPh sb="2" eb="3">
      <t>アン</t>
    </rPh>
    <rPh sb="3" eb="4">
      <t>サ</t>
    </rPh>
    <phoneticPr fontId="3"/>
  </si>
  <si>
    <t>分身</t>
    <rPh sb="0" eb="2">
      <t>ブンシン</t>
    </rPh>
    <phoneticPr fontId="3"/>
  </si>
  <si>
    <t>灼熱の吐息</t>
    <rPh sb="0" eb="2">
      <t>シャクネツ</t>
    </rPh>
    <rPh sb="3" eb="5">
      <t>トイキ</t>
    </rPh>
    <phoneticPr fontId="3"/>
  </si>
  <si>
    <t>進軍命令</t>
    <rPh sb="0" eb="2">
      <t>シングン</t>
    </rPh>
    <rPh sb="2" eb="4">
      <t>メイレイ</t>
    </rPh>
    <phoneticPr fontId="3"/>
  </si>
  <si>
    <t>共鳴鱗</t>
    <rPh sb="0" eb="2">
      <t>キョウメイ</t>
    </rPh>
    <rPh sb="2" eb="3">
      <t>ウロコ</t>
    </rPh>
    <phoneticPr fontId="3"/>
  </si>
  <si>
    <t>強靭なる鱗</t>
    <rPh sb="0" eb="2">
      <t>キョウジン</t>
    </rPh>
    <rPh sb="4" eb="5">
      <t>ウロコ</t>
    </rPh>
    <phoneticPr fontId="3"/>
  </si>
  <si>
    <t>仁王立ち</t>
    <rPh sb="0" eb="2">
      <t>ニオウ</t>
    </rPh>
    <rPh sb="2" eb="3">
      <t>ダ</t>
    </rPh>
    <phoneticPr fontId="3"/>
  </si>
  <si>
    <t>脱皮</t>
    <rPh sb="0" eb="2">
      <t>ダッピ</t>
    </rPh>
    <phoneticPr fontId="3"/>
  </si>
  <si>
    <t>飛燕</t>
    <rPh sb="0" eb="2">
      <t>ヒエン</t>
    </rPh>
    <phoneticPr fontId="3"/>
  </si>
  <si>
    <t>このアーツを組み合わせた攻撃の射程を「至近」に変更する。</t>
    <rPh sb="6" eb="7">
      <t>ク</t>
    </rPh>
    <rPh sb="8" eb="9">
      <t>ア</t>
    </rPh>
    <rPh sb="12" eb="14">
      <t>コウゲキ</t>
    </rPh>
    <rPh sb="15" eb="17">
      <t>シャテイ</t>
    </rPh>
    <rPh sb="19" eb="21">
      <t>シキン</t>
    </rPh>
    <rPh sb="23" eb="25">
      <t>ヘンコウ</t>
    </rPh>
    <phoneticPr fontId="3"/>
  </si>
  <si>
    <t>侵略の大海</t>
    <rPh sb="0" eb="2">
      <t>シンリャク</t>
    </rPh>
    <rPh sb="3" eb="5">
      <t>タイカイ</t>
    </rPh>
    <phoneticPr fontId="3"/>
  </si>
  <si>
    <t>海蛇が如く</t>
    <rPh sb="0" eb="1">
      <t>ウミ</t>
    </rPh>
    <rPh sb="1" eb="2">
      <t>ヘビ</t>
    </rPh>
    <rPh sb="3" eb="4">
      <t>ゴト</t>
    </rPh>
    <phoneticPr fontId="3"/>
  </si>
  <si>
    <t>魔法、LV3</t>
    <rPh sb="0" eb="2">
      <t>マホウ</t>
    </rPh>
    <phoneticPr fontId="3"/>
  </si>
  <si>
    <t>諭しの言葉</t>
    <rPh sb="0" eb="1">
      <t>サト</t>
    </rPh>
    <rPh sb="3" eb="5">
      <t>コトバ</t>
    </rPh>
    <phoneticPr fontId="3"/>
  </si>
  <si>
    <t>静寂の足音</t>
    <rPh sb="0" eb="2">
      <t>セイジャク</t>
    </rPh>
    <rPh sb="3" eb="5">
      <t>アシオト</t>
    </rPh>
    <phoneticPr fontId="3"/>
  </si>
  <si>
    <t>無音の刺突</t>
    <rPh sb="0" eb="2">
      <t>ムオン</t>
    </rPh>
    <rPh sb="3" eb="5">
      <t>シトツ</t>
    </rPh>
    <phoneticPr fontId="3"/>
  </si>
  <si>
    <t>逃れ得ぬ牙</t>
    <rPh sb="0" eb="1">
      <t>ノガ</t>
    </rPh>
    <rPh sb="2" eb="3">
      <t>エ</t>
    </rPh>
    <rPh sb="4" eb="5">
      <t>キバ</t>
    </rPh>
    <phoneticPr fontId="3"/>
  </si>
  <si>
    <t>抗う魂</t>
    <rPh sb="0" eb="1">
      <t>アラガ</t>
    </rPh>
    <rPh sb="2" eb="3">
      <t>タマシイ</t>
    </rPh>
    <phoneticPr fontId="3"/>
  </si>
  <si>
    <t>因果応報</t>
    <rPh sb="0" eb="2">
      <t>インガ</t>
    </rPh>
    <rPh sb="2" eb="4">
      <t>オウホウ</t>
    </rPh>
    <phoneticPr fontId="3"/>
  </si>
  <si>
    <t>《抗う魂》</t>
    <rPh sb="1" eb="2">
      <t>アラガ</t>
    </rPh>
    <rPh sb="3" eb="4">
      <t>タマシイ</t>
    </rPh>
    <phoneticPr fontId="3"/>
  </si>
  <si>
    <t>海漿の記憶</t>
    <rPh sb="0" eb="1">
      <t>ウミ</t>
    </rPh>
    <rPh sb="1" eb="2">
      <t>コンズ</t>
    </rPh>
    <rPh sb="3" eb="5">
      <t>キオク</t>
    </rPh>
    <phoneticPr fontId="3"/>
  </si>
  <si>
    <t>任意の過去の時点の、その場所の光景を映し出す。</t>
    <rPh sb="0" eb="2">
      <t>ニンイ</t>
    </rPh>
    <rPh sb="3" eb="5">
      <t>カコ</t>
    </rPh>
    <rPh sb="6" eb="8">
      <t>ジテン</t>
    </rPh>
    <rPh sb="12" eb="14">
      <t>バショ</t>
    </rPh>
    <rPh sb="15" eb="17">
      <t>コウケイ</t>
    </rPh>
    <rPh sb="18" eb="19">
      <t>ウツ</t>
    </rPh>
    <rPh sb="20" eb="21">
      <t>ダ</t>
    </rPh>
    <phoneticPr fontId="3"/>
  </si>
  <si>
    <t>ルフィアンライド</t>
  </si>
  <si>
    <t>H5</t>
  </si>
  <si>
    <t>ルフィアンアシスト</t>
  </si>
  <si>
    <t>メンテナンス</t>
  </si>
  <si>
    <t>ルフィアンエンハンス</t>
  </si>
  <si>
    <t>シミュラクラム</t>
  </si>
  <si>
    <t>なんでも</t>
  </si>
  <si>
    <t>ダイ・アキュート</t>
  </si>
  <si>
    <t>フォトン・シールド</t>
  </si>
  <si>
    <t>ルフィアンスワップ</t>
  </si>
  <si>
    <t>ディスペル</t>
  </si>
  <si>
    <t>クイックリロード</t>
  </si>
  <si>
    <t>猫王の歩み</t>
    <rPh sb="0" eb="1">
      <t>ネコ</t>
    </rPh>
    <rPh sb="1" eb="2">
      <t>オウ</t>
    </rPh>
    <rPh sb="3" eb="4">
      <t>アユ</t>
    </rPh>
    <phoneticPr fontId="3"/>
  </si>
  <si>
    <t>結界知識</t>
    <rPh sb="0" eb="2">
      <t>ケッカイ</t>
    </rPh>
    <rPh sb="2" eb="4">
      <t>チシキ</t>
    </rPh>
    <phoneticPr fontId="3"/>
  </si>
  <si>
    <t>牙を継ぐ者</t>
    <rPh sb="0" eb="1">
      <t>キバ</t>
    </rPh>
    <rPh sb="2" eb="3">
      <t>ツ</t>
    </rPh>
    <rPh sb="4" eb="5">
      <t>モノ</t>
    </rPh>
    <phoneticPr fontId="3"/>
  </si>
  <si>
    <t>瞬間抜刀</t>
    <rPh sb="0" eb="2">
      <t>シュンカン</t>
    </rPh>
    <rPh sb="2" eb="4">
      <t>バットウ</t>
    </rPh>
    <phoneticPr fontId="3"/>
  </si>
  <si>
    <t>歩みゆく牙</t>
    <rPh sb="0" eb="1">
      <t>アユ</t>
    </rPh>
    <rPh sb="4" eb="5">
      <t>キバ</t>
    </rPh>
    <phoneticPr fontId="3"/>
  </si>
  <si>
    <t>富む力</t>
    <rPh sb="0" eb="1">
      <t>ト</t>
    </rPh>
    <rPh sb="2" eb="3">
      <t>チカラ</t>
    </rPh>
    <phoneticPr fontId="3"/>
  </si>
  <si>
    <t>LV10</t>
  </si>
  <si>
    <t>最大HPと現在HPに+[LV×5]点する。</t>
    <rPh sb="0" eb="2">
      <t>サイダイ</t>
    </rPh>
    <rPh sb="5" eb="7">
      <t>ゲンザイ</t>
    </rPh>
    <rPh sb="17" eb="18">
      <t>テン</t>
    </rPh>
    <phoneticPr fontId="3"/>
  </si>
  <si>
    <t>魔物体質</t>
    <rPh sb="0" eb="2">
      <t>マモノ</t>
    </rPh>
    <rPh sb="2" eb="4">
      <t>タイシツ</t>
    </rPh>
    <phoneticPr fontId="3"/>
  </si>
  <si>
    <t>君は魔物である。瘴気からダメージを受けないが、瘴気がないとダメージを受ける。「汚染」を受けないが、「浄化」を受ける。</t>
    <rPh sb="0" eb="1">
      <t>キミ</t>
    </rPh>
    <rPh sb="2" eb="4">
      <t>マモノ</t>
    </rPh>
    <rPh sb="8" eb="10">
      <t>ショウキ</t>
    </rPh>
    <rPh sb="17" eb="18">
      <t>ウ</t>
    </rPh>
    <rPh sb="23" eb="25">
      <t>ショウキ</t>
    </rPh>
    <rPh sb="34" eb="35">
      <t>ウ</t>
    </rPh>
    <rPh sb="39" eb="41">
      <t>オセン</t>
    </rPh>
    <rPh sb="43" eb="44">
      <t>ウ</t>
    </rPh>
    <rPh sb="50" eb="52">
      <t>ジョウカ</t>
    </rPh>
    <rPh sb="54" eb="55">
      <t>ウ</t>
    </rPh>
    <phoneticPr fontId="3"/>
  </si>
  <si>
    <t>魔物知識</t>
    <rPh sb="0" eb="2">
      <t>マモノ</t>
    </rPh>
    <rPh sb="2" eb="4">
      <t>チシキ</t>
    </rPh>
    <phoneticPr fontId="3"/>
  </si>
  <si>
    <t>ピッキング</t>
  </si>
  <si>
    <t>変装</t>
    <rPh sb="0" eb="2">
      <t>ヘンソウ</t>
    </rPh>
    <phoneticPr fontId="3"/>
  </si>
  <si>
    <t>同じ種族の別人に成り済ます。〔観察〕で見破るための判定ができるが、自身はそれに対して〔隠密〕でリアクションできる。</t>
    <rPh sb="0" eb="1">
      <t>オナ</t>
    </rPh>
    <rPh sb="2" eb="4">
      <t>シュゾク</t>
    </rPh>
    <rPh sb="5" eb="7">
      <t>ベツジン</t>
    </rPh>
    <rPh sb="8" eb="9">
      <t>ナ</t>
    </rPh>
    <rPh sb="10" eb="11">
      <t>ス</t>
    </rPh>
    <rPh sb="15" eb="17">
      <t>カンサツ</t>
    </rPh>
    <rPh sb="19" eb="21">
      <t>ミヤブ</t>
    </rPh>
    <rPh sb="25" eb="27">
      <t>ハンテイ</t>
    </rPh>
    <rPh sb="33" eb="35">
      <t>ジシン</t>
    </rPh>
    <rPh sb="39" eb="40">
      <t>タイ</t>
    </rPh>
    <rPh sb="43" eb="45">
      <t>オンミツ</t>
    </rPh>
    <phoneticPr fontId="3"/>
  </si>
  <si>
    <t>偽造</t>
    <rPh sb="0" eb="2">
      <t>ギゾウ</t>
    </rPh>
    <phoneticPr fontId="3"/>
  </si>
  <si>
    <t>持てるサイズのものの偽物を作る。偽物であると気づくには、〔観察〕と作り主の〔隠密〕で対決を行う。</t>
    <rPh sb="0" eb="1">
      <t>モ</t>
    </rPh>
    <rPh sb="10" eb="12">
      <t>ニセモノ</t>
    </rPh>
    <rPh sb="13" eb="14">
      <t>ツク</t>
    </rPh>
    <rPh sb="16" eb="18">
      <t>ニセモノ</t>
    </rPh>
    <rPh sb="22" eb="23">
      <t>キ</t>
    </rPh>
    <rPh sb="29" eb="31">
      <t>カンサツ</t>
    </rPh>
    <rPh sb="33" eb="34">
      <t>ツク</t>
    </rPh>
    <rPh sb="35" eb="36">
      <t>ヌシ</t>
    </rPh>
    <rPh sb="38" eb="40">
      <t>オンミツ</t>
    </rPh>
    <rPh sb="42" eb="44">
      <t>タイケツ</t>
    </rPh>
    <rPh sb="45" eb="46">
      <t>オコナ</t>
    </rPh>
    <phoneticPr fontId="3"/>
  </si>
  <si>
    <t>人当たり</t>
    <rPh sb="0" eb="2">
      <t>ヒトアタ</t>
    </rPh>
    <phoneticPr fontId="3"/>
  </si>
  <si>
    <t>刻まれし蛇鎖</t>
    <rPh sb="0" eb="1">
      <t>キザ</t>
    </rPh>
    <rPh sb="4" eb="5">
      <t>ジャ</t>
    </rPh>
    <rPh sb="5" eb="6">
      <t>サ</t>
    </rPh>
    <phoneticPr fontId="3"/>
  </si>
  <si>
    <t>前世のフェイトを、2つまで追加で現世に持ち越すことができる。</t>
    <rPh sb="0" eb="2">
      <t>ゼンセ</t>
    </rPh>
    <rPh sb="13" eb="15">
      <t>ツイカ</t>
    </rPh>
    <rPh sb="16" eb="18">
      <t>ゲンセ</t>
    </rPh>
    <rPh sb="19" eb="20">
      <t>モ</t>
    </rPh>
    <rPh sb="21" eb="22">
      <t>コ</t>
    </rPh>
    <phoneticPr fontId="3"/>
  </si>
  <si>
    <t>即断即決</t>
    <rPh sb="0" eb="2">
      <t>ソクダン</t>
    </rPh>
    <rPh sb="2" eb="4">
      <t>ソッケツ</t>
    </rPh>
    <phoneticPr fontId="3"/>
  </si>
  <si>
    <t>翻し</t>
    <rPh sb="0" eb="1">
      <t>ヒルガエ</t>
    </rPh>
    <phoneticPr fontId="6"/>
  </si>
  <si>
    <t>徹甲矢</t>
    <rPh sb="0" eb="2">
      <t>テッコウ</t>
    </rPh>
    <rPh sb="2" eb="3">
      <t>ヤ</t>
    </rPh>
    <phoneticPr fontId="3"/>
  </si>
  <si>
    <t>真摯なる声援</t>
    <rPh sb="0" eb="2">
      <t>シンシ</t>
    </rPh>
    <rPh sb="4" eb="6">
      <t>セイエン</t>
    </rPh>
    <phoneticPr fontId="3"/>
  </si>
  <si>
    <t>-</t>
    <phoneticPr fontId="6"/>
  </si>
  <si>
    <t>唯一神の詔</t>
    <rPh sb="0" eb="2">
      <t>ユイツ</t>
    </rPh>
    <rPh sb="2" eb="3">
      <t>シン</t>
    </rPh>
    <rPh sb="4" eb="5">
      <t>ミコトノリ</t>
    </rPh>
    <phoneticPr fontId="3"/>
  </si>
  <si>
    <t>天命の前借り</t>
    <rPh sb="0" eb="2">
      <t>テンメイ</t>
    </rPh>
    <rPh sb="3" eb="5">
      <t>マエガ</t>
    </rPh>
    <phoneticPr fontId="3"/>
  </si>
  <si>
    <t>嘘から出たまこと</t>
    <rPh sb="0" eb="1">
      <t>ウソ</t>
    </rPh>
    <rPh sb="3" eb="4">
      <t>デ</t>
    </rPh>
    <phoneticPr fontId="3"/>
  </si>
  <si>
    <t>聖鎧</t>
    <rPh sb="0" eb="1">
      <t>セイ</t>
    </rPh>
    <rPh sb="1" eb="2">
      <t>ヨロイ</t>
    </rPh>
    <phoneticPr fontId="6"/>
  </si>
  <si>
    <t>免疫体質</t>
    <rPh sb="0" eb="2">
      <t>メンエキ</t>
    </rPh>
    <rPh sb="2" eb="4">
      <t>タイシツ</t>
    </rPh>
    <phoneticPr fontId="6"/>
  </si>
  <si>
    <t>海面の空</t>
    <rPh sb="0" eb="2">
      <t>カイメン</t>
    </rPh>
    <rPh sb="3" eb="4">
      <t>ソラ</t>
    </rPh>
    <phoneticPr fontId="3"/>
  </si>
  <si>
    <t>水泡の護り</t>
    <rPh sb="0" eb="2">
      <t>スイホウ</t>
    </rPh>
    <rPh sb="3" eb="4">
      <t>マモ</t>
    </rPh>
    <phoneticPr fontId="3"/>
  </si>
  <si>
    <t>海の叡智</t>
    <rPh sb="0" eb="1">
      <t>ウミ</t>
    </rPh>
    <rPh sb="2" eb="4">
      <t>エイチ</t>
    </rPh>
    <phoneticPr fontId="3"/>
  </si>
  <si>
    <t>潜入</t>
    <rPh sb="0" eb="2">
      <t>センニュウ</t>
    </rPh>
    <phoneticPr fontId="3"/>
  </si>
  <si>
    <t>気分屋の木枯らし</t>
    <rPh sb="0" eb="2">
      <t>キブン</t>
    </rPh>
    <rPh sb="2" eb="3">
      <t>ヤ</t>
    </rPh>
    <rPh sb="4" eb="6">
      <t>コガ</t>
    </rPh>
    <phoneticPr fontId="3"/>
  </si>
  <si>
    <t>心の翼</t>
    <rPh sb="0" eb="1">
      <t>ココロ</t>
    </rPh>
    <rPh sb="2" eb="3">
      <t>ツバサ</t>
    </rPh>
    <phoneticPr fontId="3"/>
  </si>
  <si>
    <t>峰打ち</t>
    <rPh sb="0" eb="1">
      <t>ミネ</t>
    </rPh>
    <rPh sb="1" eb="2">
      <t>ウ</t>
    </rPh>
    <phoneticPr fontId="3"/>
  </si>
  <si>
    <t>この攻撃では対象のHPは0以下にならず、HPが1になった場合、「気絶」を与える。</t>
    <rPh sb="2" eb="4">
      <t>コウゲキ</t>
    </rPh>
    <rPh sb="6" eb="8">
      <t>タイショウ</t>
    </rPh>
    <rPh sb="13" eb="15">
      <t>イカ</t>
    </rPh>
    <rPh sb="28" eb="30">
      <t>バアイ</t>
    </rPh>
    <rPh sb="32" eb="34">
      <t>キゼツ</t>
    </rPh>
    <rPh sb="36" eb="37">
      <t>アタ</t>
    </rPh>
    <phoneticPr fontId="3"/>
  </si>
  <si>
    <t>矮躯</t>
    <rPh sb="0" eb="2">
      <t>ワイク</t>
    </rPh>
    <phoneticPr fontId="6"/>
  </si>
  <si>
    <t>牙を狩る者</t>
    <rPh sb="0" eb="1">
      <t>キバ</t>
    </rPh>
    <rPh sb="2" eb="3">
      <t>カ</t>
    </rPh>
    <rPh sb="4" eb="5">
      <t>モノ</t>
    </rPh>
    <phoneticPr fontId="3"/>
  </si>
  <si>
    <t>優柔不断</t>
    <rPh sb="0" eb="4">
      <t>ユウジュウフダン</t>
    </rPh>
    <phoneticPr fontId="3"/>
  </si>
  <si>
    <t>貫魂の矢</t>
    <rPh sb="0" eb="1">
      <t>ツラヌ</t>
    </rPh>
    <rPh sb="1" eb="2">
      <t>タマシイ</t>
    </rPh>
    <rPh sb="3" eb="4">
      <t>ヤ</t>
    </rPh>
    <phoneticPr fontId="3"/>
  </si>
  <si>
    <t>魔弾の射手</t>
    <rPh sb="0" eb="2">
      <t>マダン</t>
    </rPh>
    <rPh sb="3" eb="5">
      <t>シャシュ</t>
    </rPh>
    <phoneticPr fontId="3"/>
  </si>
  <si>
    <t>レジスト・フィールド</t>
  </si>
  <si>
    <t>闇球は嗤う</t>
    <rPh sb="0" eb="1">
      <t>アン</t>
    </rPh>
    <rPh sb="1" eb="2">
      <t>キュウ</t>
    </rPh>
    <rPh sb="3" eb="4">
      <t>ワラ</t>
    </rPh>
    <phoneticPr fontId="3"/>
  </si>
  <si>
    <t>紡がれる呪言</t>
    <rPh sb="0" eb="1">
      <t>ツム</t>
    </rPh>
    <rPh sb="4" eb="6">
      <t>ジュゴン</t>
    </rPh>
    <phoneticPr fontId="3"/>
  </si>
  <si>
    <t>罵詈雑言</t>
    <rPh sb="0" eb="4">
      <t>バリゾウゴン</t>
    </rPh>
    <phoneticPr fontId="3"/>
  </si>
  <si>
    <t>尊厳の滴</t>
    <rPh sb="0" eb="2">
      <t>ソンゲン</t>
    </rPh>
    <rPh sb="3" eb="4">
      <t>シズク</t>
    </rPh>
    <phoneticPr fontId="3"/>
  </si>
  <si>
    <t>暗き血潮</t>
    <rPh sb="0" eb="1">
      <t>クラ</t>
    </rPh>
    <rPh sb="2" eb="4">
      <t>チシオ</t>
    </rPh>
    <phoneticPr fontId="3"/>
  </si>
  <si>
    <t>巡り来る時</t>
    <rPh sb="0" eb="1">
      <t>メグ</t>
    </rPh>
    <rPh sb="2" eb="3">
      <t>ク</t>
    </rPh>
    <rPh sb="4" eb="5">
      <t>トキ</t>
    </rPh>
    <phoneticPr fontId="3"/>
  </si>
  <si>
    <t>ルフィアンストライク</t>
  </si>
  <si>
    <t>日陰の友</t>
    <rPh sb="0" eb="2">
      <t>ヒカゲ</t>
    </rPh>
    <rPh sb="3" eb="4">
      <t>トモ</t>
    </rPh>
    <phoneticPr fontId="3"/>
  </si>
  <si>
    <t>瘴気の仮面</t>
    <rPh sb="0" eb="2">
      <t>ショウキ</t>
    </rPh>
    <rPh sb="3" eb="5">
      <t>カメン</t>
    </rPh>
    <phoneticPr fontId="3"/>
  </si>
  <si>
    <t>根無し草</t>
    <rPh sb="0" eb="2">
      <t>ネナ</t>
    </rPh>
    <rPh sb="3" eb="4">
      <t>グサ</t>
    </rPh>
    <phoneticPr fontId="3"/>
  </si>
  <si>
    <t>魂の心友</t>
    <rPh sb="0" eb="1">
      <t>タマシイ</t>
    </rPh>
    <rPh sb="2" eb="4">
      <t>シンユウ</t>
    </rPh>
    <phoneticPr fontId="3"/>
  </si>
  <si>
    <t>癒回路補術</t>
    <rPh sb="0" eb="1">
      <t>イヤ</t>
    </rPh>
    <rPh sb="1" eb="3">
      <t>カイロ</t>
    </rPh>
    <rPh sb="3" eb="4">
      <t>ホ</t>
    </rPh>
    <rPh sb="4" eb="5">
      <t>ジュツ</t>
    </rPh>
    <phoneticPr fontId="3"/>
  </si>
  <si>
    <t>色即是空</t>
    <rPh sb="0" eb="4">
      <t>シキソクゼクウ</t>
    </rPh>
    <phoneticPr fontId="6"/>
  </si>
  <si>
    <t>A1</t>
    <phoneticPr fontId="6"/>
  </si>
  <si>
    <t>瘴気外装</t>
    <rPh sb="0" eb="2">
      <t>ショウキ</t>
    </rPh>
    <rPh sb="2" eb="4">
      <t>ガイソウ</t>
    </rPh>
    <phoneticPr fontId="6"/>
  </si>
  <si>
    <t>影法師</t>
    <rPh sb="0" eb="1">
      <t>カゲ</t>
    </rPh>
    <rPh sb="1" eb="3">
      <t>ホウシ</t>
    </rPh>
    <phoneticPr fontId="6"/>
  </si>
  <si>
    <t>シーン(強制)</t>
    <rPh sb="4" eb="6">
      <t>キョウセイ</t>
    </rPh>
    <phoneticPr fontId="6"/>
  </si>
  <si>
    <t>シーン</t>
    <phoneticPr fontId="6"/>
  </si>
  <si>
    <t>狼人の血</t>
    <rPh sb="0" eb="1">
      <t>オオカミ</t>
    </rPh>
    <rPh sb="1" eb="2">
      <t>ヒト</t>
    </rPh>
    <rPh sb="3" eb="4">
      <t>チ</t>
    </rPh>
    <phoneticPr fontId="6"/>
  </si>
  <si>
    <t>猫人の血</t>
    <rPh sb="0" eb="1">
      <t>ネコ</t>
    </rPh>
    <rPh sb="1" eb="2">
      <t>ヒト</t>
    </rPh>
    <rPh sb="3" eb="4">
      <t>チ</t>
    </rPh>
    <phoneticPr fontId="6"/>
  </si>
  <si>
    <t>兎人の血</t>
    <rPh sb="0" eb="1">
      <t>ウサギ</t>
    </rPh>
    <rPh sb="1" eb="2">
      <t>ヒト</t>
    </rPh>
    <rPh sb="3" eb="4">
      <t>チ</t>
    </rPh>
    <phoneticPr fontId="6"/>
  </si>
  <si>
    <t>翼人の血</t>
    <rPh sb="0" eb="1">
      <t>ツバサ</t>
    </rPh>
    <rPh sb="1" eb="2">
      <t>ヒト</t>
    </rPh>
    <rPh sb="3" eb="4">
      <t>チ</t>
    </rPh>
    <phoneticPr fontId="6"/>
  </si>
  <si>
    <t>嘴人の血</t>
    <rPh sb="0" eb="1">
      <t>クチバシ</t>
    </rPh>
    <rPh sb="1" eb="2">
      <t>ヒト</t>
    </rPh>
    <rPh sb="3" eb="4">
      <t>チ</t>
    </rPh>
    <phoneticPr fontId="6"/>
  </si>
  <si>
    <t>蹄人の血</t>
    <rPh sb="0" eb="1">
      <t>ヒヅメ</t>
    </rPh>
    <rPh sb="1" eb="2">
      <t>ヒト</t>
    </rPh>
    <rPh sb="3" eb="4">
      <t>チ</t>
    </rPh>
    <phoneticPr fontId="6"/>
  </si>
  <si>
    <t>鱗人の血</t>
    <rPh sb="0" eb="1">
      <t>ウロコ</t>
    </rPh>
    <rPh sb="1" eb="2">
      <t>ヒト</t>
    </rPh>
    <rPh sb="3" eb="4">
      <t>チ</t>
    </rPh>
    <phoneticPr fontId="6"/>
  </si>
  <si>
    <t>鰭人の血</t>
    <rPh sb="0" eb="1">
      <t>ヒレ</t>
    </rPh>
    <rPh sb="1" eb="2">
      <t>ヒト</t>
    </rPh>
    <rPh sb="3" eb="4">
      <t>チ</t>
    </rPh>
    <phoneticPr fontId="6"/>
  </si>
  <si>
    <t>蛙人の血</t>
    <rPh sb="0" eb="1">
      <t>カエル</t>
    </rPh>
    <rPh sb="1" eb="2">
      <t>ヒト</t>
    </rPh>
    <rPh sb="3" eb="4">
      <t>チ</t>
    </rPh>
    <phoneticPr fontId="6"/>
  </si>
  <si>
    <t>幽体離脱</t>
    <rPh sb="0" eb="4">
      <t>ユウタイリダツ</t>
    </rPh>
    <phoneticPr fontId="6"/>
  </si>
  <si>
    <t>阿吽の呼吸</t>
    <rPh sb="0" eb="2">
      <t>アウン</t>
    </rPh>
    <rPh sb="3" eb="5">
      <t>コキュウ</t>
    </rPh>
    <phoneticPr fontId="6"/>
  </si>
  <si>
    <t>冷たきその手</t>
    <rPh sb="0" eb="1">
      <t>ツメ</t>
    </rPh>
    <rPh sb="5" eb="6">
      <t>テ</t>
    </rPh>
    <phoneticPr fontId="6"/>
  </si>
  <si>
    <t>諸刃の剣</t>
    <rPh sb="0" eb="2">
      <t>モロハ</t>
    </rPh>
    <rPh sb="3" eb="4">
      <t>ツルギ</t>
    </rPh>
    <phoneticPr fontId="6"/>
  </si>
  <si>
    <t>種痘</t>
    <rPh sb="0" eb="2">
      <t>シュトウ</t>
    </rPh>
    <phoneticPr fontId="6"/>
  </si>
  <si>
    <t>怪我の功名</t>
    <rPh sb="0" eb="2">
      <t>ケガ</t>
    </rPh>
    <rPh sb="3" eb="5">
      <t>コウミョウ</t>
    </rPh>
    <phoneticPr fontId="6"/>
  </si>
  <si>
    <t>偕老同穴</t>
    <rPh sb="0" eb="4">
      <t>カイロウドウケツ</t>
    </rPh>
    <phoneticPr fontId="6"/>
  </si>
  <si>
    <t>慈しみの心得</t>
    <rPh sb="0" eb="1">
      <t>イツク</t>
    </rPh>
    <rPh sb="4" eb="6">
      <t>ココロエ</t>
    </rPh>
    <phoneticPr fontId="6"/>
  </si>
  <si>
    <t>死眼</t>
    <rPh sb="0" eb="1">
      <t>シ</t>
    </rPh>
    <rPh sb="1" eb="2">
      <t>ガン</t>
    </rPh>
    <phoneticPr fontId="3"/>
  </si>
  <si>
    <t>戦場の華</t>
    <rPh sb="0" eb="1">
      <t>イクサ</t>
    </rPh>
    <rPh sb="1" eb="2">
      <t>バ</t>
    </rPh>
    <rPh sb="3" eb="4">
      <t>ハナ</t>
    </rPh>
    <phoneticPr fontId="6"/>
  </si>
  <si>
    <t>軍神</t>
    <rPh sb="0" eb="2">
      <t>グンシン</t>
    </rPh>
    <phoneticPr fontId="6"/>
  </si>
  <si>
    <t>堅忍不抜</t>
    <rPh sb="0" eb="4">
      <t>ケンニンフバツ</t>
    </rPh>
    <phoneticPr fontId="6"/>
  </si>
  <si>
    <t>余裕綽々</t>
    <rPh sb="0" eb="4">
      <t>ヨユウシャクシャク</t>
    </rPh>
    <phoneticPr fontId="6"/>
  </si>
  <si>
    <t>射干玉</t>
    <rPh sb="0" eb="3">
      <t>ヌバタマ</t>
    </rPh>
    <phoneticPr fontId="6"/>
  </si>
  <si>
    <t>青龍</t>
    <rPh sb="0" eb="2">
      <t>セイリュウ</t>
    </rPh>
    <phoneticPr fontId="6"/>
  </si>
  <si>
    <t>白虎</t>
    <rPh sb="0" eb="2">
      <t>ビャッコ</t>
    </rPh>
    <phoneticPr fontId="6"/>
  </si>
  <si>
    <t>朱雀</t>
    <rPh sb="0" eb="2">
      <t>スザク</t>
    </rPh>
    <phoneticPr fontId="6"/>
  </si>
  <si>
    <t>玄武</t>
    <rPh sb="0" eb="2">
      <t>ゲンブ</t>
    </rPh>
    <phoneticPr fontId="6"/>
  </si>
  <si>
    <t>黄龍</t>
    <rPh sb="0" eb="2">
      <t>コウリュウ</t>
    </rPh>
    <phoneticPr fontId="6"/>
  </si>
  <si>
    <t>獣心</t>
    <rPh sb="0" eb="2">
      <t>ジュウシン</t>
    </rPh>
    <phoneticPr fontId="6"/>
  </si>
  <si>
    <t>無影無風</t>
    <rPh sb="0" eb="1">
      <t>ム</t>
    </rPh>
    <rPh sb="1" eb="2">
      <t>エイ</t>
    </rPh>
    <rPh sb="2" eb="4">
      <t>ムフウ</t>
    </rPh>
    <phoneticPr fontId="6"/>
  </si>
  <si>
    <t>隻眼</t>
    <rPh sb="0" eb="2">
      <t>セキガン</t>
    </rPh>
    <phoneticPr fontId="6"/>
  </si>
  <si>
    <t>爆砕剣</t>
    <rPh sb="0" eb="2">
      <t>バクサイ</t>
    </rPh>
    <rPh sb="2" eb="3">
      <t>ケン</t>
    </rPh>
    <phoneticPr fontId="6"/>
  </si>
  <si>
    <t>万物在刀</t>
    <rPh sb="0" eb="2">
      <t>バンブツ</t>
    </rPh>
    <rPh sb="2" eb="3">
      <t>ザイ</t>
    </rPh>
    <rPh sb="3" eb="4">
      <t>トウ</t>
    </rPh>
    <phoneticPr fontId="6"/>
  </si>
  <si>
    <t>落涙の祈り</t>
    <rPh sb="0" eb="2">
      <t>ラクルイ</t>
    </rPh>
    <rPh sb="3" eb="4">
      <t>イノ</t>
    </rPh>
    <phoneticPr fontId="6"/>
  </si>
  <si>
    <t>聖剣</t>
    <rPh sb="0" eb="2">
      <t>セイケン</t>
    </rPh>
    <phoneticPr fontId="6"/>
  </si>
  <si>
    <t>♪ブルーバード</t>
    <phoneticPr fontId="6"/>
  </si>
  <si>
    <t>♪レッドドラゴン</t>
    <phoneticPr fontId="6"/>
  </si>
  <si>
    <t>♪ブラックキャット</t>
    <phoneticPr fontId="6"/>
  </si>
  <si>
    <t>♪スノウラビッツ</t>
    <phoneticPr fontId="6"/>
  </si>
  <si>
    <t>♪ダイアウルフ</t>
    <phoneticPr fontId="6"/>
  </si>
  <si>
    <t>♪グレイドルフィン</t>
    <phoneticPr fontId="6"/>
  </si>
  <si>
    <t>孵化</t>
    <rPh sb="0" eb="2">
      <t>フカ</t>
    </rPh>
    <phoneticPr fontId="6"/>
  </si>
  <si>
    <t>施無畏印</t>
    <rPh sb="0" eb="1">
      <t>ホドコ</t>
    </rPh>
    <rPh sb="1" eb="2">
      <t>ム</t>
    </rPh>
    <rPh sb="2" eb="3">
      <t>オソ</t>
    </rPh>
    <rPh sb="3" eb="4">
      <t>イン</t>
    </rPh>
    <phoneticPr fontId="6"/>
  </si>
  <si>
    <t>猫の手</t>
    <rPh sb="0" eb="1">
      <t>ネコ</t>
    </rPh>
    <rPh sb="2" eb="3">
      <t>テ</t>
    </rPh>
    <phoneticPr fontId="6"/>
  </si>
  <si>
    <t>不殺の誓い</t>
    <rPh sb="0" eb="1">
      <t>フ</t>
    </rPh>
    <rPh sb="1" eb="2">
      <t>サツ</t>
    </rPh>
    <rPh sb="3" eb="4">
      <t>チカ</t>
    </rPh>
    <phoneticPr fontId="6"/>
  </si>
  <si>
    <t>癒力のペリドット</t>
    <rPh sb="0" eb="1">
      <t>ユ</t>
    </rPh>
    <rPh sb="1" eb="2">
      <t>リョク</t>
    </rPh>
    <phoneticPr fontId="6"/>
  </si>
  <si>
    <t>火炎のガーネット</t>
    <rPh sb="0" eb="2">
      <t>カエン</t>
    </rPh>
    <phoneticPr fontId="6"/>
  </si>
  <si>
    <t>稲妻のターコイズ</t>
    <rPh sb="0" eb="2">
      <t>イナヅマ</t>
    </rPh>
    <phoneticPr fontId="6"/>
  </si>
  <si>
    <t>凍結のラピスラズリ</t>
    <rPh sb="0" eb="2">
      <t>トウケツ</t>
    </rPh>
    <phoneticPr fontId="6"/>
  </si>
  <si>
    <t>攻撃</t>
    <rPh sb="0" eb="2">
      <t>コウゲキ</t>
    </rPh>
    <phoneticPr fontId="6"/>
  </si>
  <si>
    <t>単体</t>
    <rPh sb="0" eb="2">
      <t>タンタイ</t>
    </rPh>
    <phoneticPr fontId="6"/>
  </si>
  <si>
    <t>至近～近</t>
    <rPh sb="0" eb="2">
      <t>シキン</t>
    </rPh>
    <rPh sb="3" eb="4">
      <t>キン</t>
    </rPh>
    <phoneticPr fontId="6"/>
  </si>
  <si>
    <t>明るい緑の橄欖石にラメンターが祈りを込めたもの。投げ割って使用する。</t>
    <rPh sb="0" eb="1">
      <t>アカ</t>
    </rPh>
    <rPh sb="3" eb="4">
      <t>ミドリ</t>
    </rPh>
    <rPh sb="5" eb="8">
      <t>カンランセキ</t>
    </rPh>
    <rPh sb="15" eb="16">
      <t>イノ</t>
    </rPh>
    <rPh sb="18" eb="19">
      <t>コ</t>
    </rPh>
    <rPh sb="24" eb="25">
      <t>ナ</t>
    </rPh>
    <rPh sb="26" eb="27">
      <t>ワ</t>
    </rPh>
    <rPh sb="29" eb="31">
      <t>シヨウ</t>
    </rPh>
    <phoneticPr fontId="6"/>
  </si>
  <si>
    <t>血のように赤い柘榴石にマギアーが怒りを込めたもの。使用すると黒い炎が溢れ出る。</t>
    <rPh sb="0" eb="1">
      <t>チ</t>
    </rPh>
    <rPh sb="5" eb="6">
      <t>アカ</t>
    </rPh>
    <rPh sb="7" eb="9">
      <t>ザクロ</t>
    </rPh>
    <rPh sb="9" eb="10">
      <t>イシ</t>
    </rPh>
    <rPh sb="16" eb="17">
      <t>イカ</t>
    </rPh>
    <rPh sb="19" eb="20">
      <t>コ</t>
    </rPh>
    <rPh sb="25" eb="27">
      <t>シヨウ</t>
    </rPh>
    <rPh sb="30" eb="31">
      <t>クロ</t>
    </rPh>
    <rPh sb="32" eb="33">
      <t>ホノオ</t>
    </rPh>
    <rPh sb="34" eb="35">
      <t>アフ</t>
    </rPh>
    <rPh sb="36" eb="37">
      <t>デ</t>
    </rPh>
    <phoneticPr fontId="6"/>
  </si>
  <si>
    <t>ミルクを垂らしたような青のターコイズにマギアーが溢れる正義感を込めたもの。</t>
    <rPh sb="4" eb="5">
      <t>タ</t>
    </rPh>
    <rPh sb="11" eb="12">
      <t>アオ</t>
    </rPh>
    <rPh sb="24" eb="25">
      <t>アフ</t>
    </rPh>
    <rPh sb="27" eb="30">
      <t>セイギカン</t>
    </rPh>
    <rPh sb="31" eb="32">
      <t>コ</t>
    </rPh>
    <phoneticPr fontId="6"/>
  </si>
  <si>
    <t>深い藍色の瑠璃にマギアーが凍るような冷徹さを込めたもの。氷の刃が相手を切り裂く。</t>
    <rPh sb="0" eb="1">
      <t>フカ</t>
    </rPh>
    <rPh sb="2" eb="4">
      <t>アイイロ</t>
    </rPh>
    <rPh sb="5" eb="7">
      <t>ルリ</t>
    </rPh>
    <rPh sb="13" eb="14">
      <t>コオ</t>
    </rPh>
    <rPh sb="18" eb="20">
      <t>レイテツ</t>
    </rPh>
    <rPh sb="22" eb="23">
      <t>コ</t>
    </rPh>
    <rPh sb="28" eb="29">
      <t>コオリ</t>
    </rPh>
    <rPh sb="30" eb="31">
      <t>ヤイバ</t>
    </rPh>
    <rPh sb="32" eb="34">
      <t>アイテ</t>
    </rPh>
    <rPh sb="35" eb="36">
      <t>キ</t>
    </rPh>
    <rPh sb="37" eb="38">
      <t>サ</t>
    </rPh>
    <phoneticPr fontId="6"/>
  </si>
  <si>
    <t>靴の裏に車輪を付けたもの。熟練していなければ、転倒しやすい。</t>
    <rPh sb="0" eb="1">
      <t>クツ</t>
    </rPh>
    <rPh sb="2" eb="3">
      <t>ウラ</t>
    </rPh>
    <rPh sb="4" eb="6">
      <t>シャリン</t>
    </rPh>
    <rPh sb="7" eb="8">
      <t>ツ</t>
    </rPh>
    <rPh sb="13" eb="15">
      <t>ジュクレン</t>
    </rPh>
    <rPh sb="23" eb="25">
      <t>テントウ</t>
    </rPh>
    <phoneticPr fontId="6"/>
  </si>
  <si>
    <t>辺りの景色を映し出すことで、襲撃者の攻撃を攪乱するコート。</t>
    <rPh sb="0" eb="1">
      <t>アタ</t>
    </rPh>
    <rPh sb="3" eb="5">
      <t>ケシキ</t>
    </rPh>
    <rPh sb="6" eb="7">
      <t>ウツ</t>
    </rPh>
    <rPh sb="8" eb="9">
      <t>ダ</t>
    </rPh>
    <rPh sb="14" eb="16">
      <t>シュウゲキ</t>
    </rPh>
    <rPh sb="16" eb="17">
      <t>シャ</t>
    </rPh>
    <rPh sb="18" eb="20">
      <t>コウゲキ</t>
    </rPh>
    <rPh sb="21" eb="23">
      <t>カクラン</t>
    </rPh>
    <phoneticPr fontId="6"/>
  </si>
  <si>
    <t>「飛行」状態になり、戦闘移動を行う。消耗しない。</t>
    <rPh sb="1" eb="3">
      <t>ヒコウ</t>
    </rPh>
    <rPh sb="4" eb="6">
      <t>ジョウタイ</t>
    </rPh>
    <rPh sb="10" eb="12">
      <t>セントウ</t>
    </rPh>
    <rPh sb="12" eb="14">
      <t>イドウ</t>
    </rPh>
    <rPh sb="15" eb="16">
      <t>オコナ</t>
    </rPh>
    <rPh sb="18" eb="20">
      <t>ショウモウ</t>
    </rPh>
    <phoneticPr fontId="7"/>
  </si>
  <si>
    <t>背中に背負う円筒で、円筒の底から青い火炎が短時間ながら吹き出す。</t>
    <rPh sb="0" eb="2">
      <t>セナカ</t>
    </rPh>
    <rPh sb="3" eb="5">
      <t>セオ</t>
    </rPh>
    <rPh sb="6" eb="8">
      <t>エントウ</t>
    </rPh>
    <rPh sb="10" eb="12">
      <t>エントウ</t>
    </rPh>
    <rPh sb="13" eb="14">
      <t>ソコ</t>
    </rPh>
    <rPh sb="16" eb="17">
      <t>アオ</t>
    </rPh>
    <rPh sb="18" eb="20">
      <t>カエン</t>
    </rPh>
    <rPh sb="21" eb="24">
      <t>タンジカン</t>
    </rPh>
    <rPh sb="27" eb="28">
      <t>フ</t>
    </rPh>
    <rPh sb="29" eb="30">
      <t>ダ</t>
    </rPh>
    <phoneticPr fontId="6"/>
  </si>
  <si>
    <t>一見すると普通のコートだが、攻撃を受けると仕込まれた炸薬の爆発により攻撃を緩和する。</t>
    <rPh sb="0" eb="2">
      <t>イッケン</t>
    </rPh>
    <rPh sb="5" eb="7">
      <t>フツウ</t>
    </rPh>
    <rPh sb="14" eb="16">
      <t>コウゲキ</t>
    </rPh>
    <rPh sb="17" eb="18">
      <t>ウ</t>
    </rPh>
    <rPh sb="21" eb="23">
      <t>シコ</t>
    </rPh>
    <rPh sb="26" eb="28">
      <t>サクヤク</t>
    </rPh>
    <rPh sb="29" eb="31">
      <t>バクハツ</t>
    </rPh>
    <rPh sb="34" eb="36">
      <t>コウゲキ</t>
    </rPh>
    <rPh sb="37" eb="39">
      <t>カンワ</t>
    </rPh>
    <phoneticPr fontId="6"/>
  </si>
  <si>
    <t>プレダメージ</t>
    <phoneticPr fontId="7"/>
  </si>
  <si>
    <t>プレダメージ</t>
    <phoneticPr fontId="7"/>
  </si>
  <si>
    <t>投げつけると致死的な傷であっても覆い隠し、応急処置とすることができる柔らかい石。</t>
    <rPh sb="0" eb="1">
      <t>ナ</t>
    </rPh>
    <rPh sb="6" eb="9">
      <t>チシテキ</t>
    </rPh>
    <rPh sb="10" eb="11">
      <t>キズ</t>
    </rPh>
    <rPh sb="16" eb="17">
      <t>オオ</t>
    </rPh>
    <rPh sb="18" eb="19">
      <t>カク</t>
    </rPh>
    <rPh sb="21" eb="23">
      <t>オウキュウ</t>
    </rPh>
    <rPh sb="23" eb="25">
      <t>ショチ</t>
    </rPh>
    <rPh sb="34" eb="35">
      <t>ヤワ</t>
    </rPh>
    <rPh sb="38" eb="39">
      <t>イシ</t>
    </rPh>
    <phoneticPr fontId="6"/>
  </si>
  <si>
    <t>二枚のレンズを円筒と組み合わせたもの。遥か遠くを見渡すことができる。</t>
    <rPh sb="0" eb="2">
      <t>ニマイ</t>
    </rPh>
    <rPh sb="7" eb="9">
      <t>エントウ</t>
    </rPh>
    <rPh sb="10" eb="11">
      <t>ク</t>
    </rPh>
    <rPh sb="12" eb="13">
      <t>ア</t>
    </rPh>
    <rPh sb="19" eb="20">
      <t>ハル</t>
    </rPh>
    <rPh sb="21" eb="22">
      <t>トオ</t>
    </rPh>
    <rPh sb="24" eb="26">
      <t>ミワタ</t>
    </rPh>
    <phoneticPr fontId="6"/>
  </si>
  <si>
    <t>コップのような形状をした受話部と、小さい平板状の潜伏部からなる。</t>
    <rPh sb="7" eb="9">
      <t>ケイジョウ</t>
    </rPh>
    <rPh sb="12" eb="14">
      <t>ジュワ</t>
    </rPh>
    <rPh sb="14" eb="15">
      <t>ブ</t>
    </rPh>
    <rPh sb="17" eb="18">
      <t>チイ</t>
    </rPh>
    <rPh sb="20" eb="22">
      <t>ヘイバン</t>
    </rPh>
    <rPh sb="22" eb="23">
      <t>ジョウ</t>
    </rPh>
    <rPh sb="24" eb="26">
      <t>センプク</t>
    </rPh>
    <rPh sb="26" eb="27">
      <t>ブ</t>
    </rPh>
    <phoneticPr fontId="6"/>
  </si>
  <si>
    <t>二つの車輪に座席とハンドルを搭載した簡易な乗物。熟練すれば突撃しながら片手を離し、騎馬のように用いることができる。</t>
    <rPh sb="0" eb="1">
      <t>フタ</t>
    </rPh>
    <rPh sb="3" eb="5">
      <t>シャリン</t>
    </rPh>
    <rPh sb="6" eb="8">
      <t>ザセキ</t>
    </rPh>
    <rPh sb="14" eb="16">
      <t>トウサイ</t>
    </rPh>
    <rPh sb="18" eb="20">
      <t>カンイ</t>
    </rPh>
    <rPh sb="21" eb="23">
      <t>ノリモノ</t>
    </rPh>
    <rPh sb="24" eb="26">
      <t>ジュクレン</t>
    </rPh>
    <rPh sb="29" eb="31">
      <t>トツゲキ</t>
    </rPh>
    <rPh sb="35" eb="37">
      <t>カタテ</t>
    </rPh>
    <rPh sb="38" eb="39">
      <t>ハナ</t>
    </rPh>
    <rPh sb="41" eb="43">
      <t>キバ</t>
    </rPh>
    <rPh sb="47" eb="48">
      <t>モチ</t>
    </rPh>
    <phoneticPr fontId="6"/>
  </si>
  <si>
    <t>ガラスと基盤を組み合わせた植木鉢から、小さな双葉が出ている。大地から直接マナを汲み上げるが、同時に瘴気も噴き出す。</t>
    <rPh sb="4" eb="6">
      <t>キバン</t>
    </rPh>
    <rPh sb="7" eb="8">
      <t>ク</t>
    </rPh>
    <rPh sb="9" eb="10">
      <t>ア</t>
    </rPh>
    <rPh sb="13" eb="16">
      <t>ウエキバチ</t>
    </rPh>
    <rPh sb="19" eb="20">
      <t>チイ</t>
    </rPh>
    <rPh sb="22" eb="24">
      <t>フタバ</t>
    </rPh>
    <rPh sb="25" eb="26">
      <t>デ</t>
    </rPh>
    <rPh sb="30" eb="32">
      <t>ダイチ</t>
    </rPh>
    <rPh sb="34" eb="36">
      <t>チョクセツ</t>
    </rPh>
    <rPh sb="39" eb="40">
      <t>ク</t>
    </rPh>
    <rPh sb="41" eb="42">
      <t>ア</t>
    </rPh>
    <rPh sb="46" eb="48">
      <t>ドウジ</t>
    </rPh>
    <rPh sb="49" eb="51">
      <t>ショウキ</t>
    </rPh>
    <rPh sb="52" eb="53">
      <t>フ</t>
    </rPh>
    <rPh sb="54" eb="55">
      <t>ダ</t>
    </rPh>
    <phoneticPr fontId="6"/>
  </si>
  <si>
    <t>仕入れルート</t>
    <rPh sb="0" eb="2">
      <t>シイ</t>
    </rPh>
    <phoneticPr fontId="6"/>
  </si>
  <si>
    <t>千手観音</t>
    <rPh sb="0" eb="4">
      <t>センジュカンノン</t>
    </rPh>
    <phoneticPr fontId="6"/>
  </si>
  <si>
    <t>カーネイジ・モード</t>
    <phoneticPr fontId="6"/>
  </si>
  <si>
    <t>シールド・モード</t>
    <phoneticPr fontId="6"/>
  </si>
  <si>
    <t>喰いしばり</t>
    <rPh sb="0" eb="1">
      <t>ク</t>
    </rPh>
    <phoneticPr fontId="3"/>
  </si>
  <si>
    <t>薙ぎ払い</t>
    <rPh sb="0" eb="1">
      <t>ナ</t>
    </rPh>
    <rPh sb="2" eb="3">
      <t>ハラ</t>
    </rPh>
    <phoneticPr fontId="3"/>
  </si>
  <si>
    <t>LV3</t>
    <phoneticPr fontId="6"/>
  </si>
  <si>
    <t>納刀／居合抜刀</t>
    <rPh sb="0" eb="1">
      <t>オサ</t>
    </rPh>
    <rPh sb="1" eb="2">
      <t>カタナ</t>
    </rPh>
    <rPh sb="3" eb="5">
      <t>イアイ</t>
    </rPh>
    <rPh sb="5" eb="7">
      <t>バットウ</t>
    </rPh>
    <phoneticPr fontId="6"/>
  </si>
  <si>
    <t>天機一閃</t>
    <rPh sb="0" eb="2">
      <t>テンキ</t>
    </rPh>
    <rPh sb="2" eb="4">
      <t>イッセン</t>
    </rPh>
    <phoneticPr fontId="3"/>
  </si>
  <si>
    <t>風圧</t>
    <rPh sb="0" eb="2">
      <t>フウアツ</t>
    </rPh>
    <phoneticPr fontId="3"/>
  </si>
  <si>
    <t>騎士の覚悟</t>
    <rPh sb="0" eb="2">
      <t>キシ</t>
    </rPh>
    <rPh sb="3" eb="5">
      <t>カクゴ</t>
    </rPh>
    <phoneticPr fontId="3"/>
  </si>
  <si>
    <t>生存本能</t>
    <rPh sb="0" eb="2">
      <t>セイゾン</t>
    </rPh>
    <rPh sb="2" eb="4">
      <t>ホンノウ</t>
    </rPh>
    <phoneticPr fontId="6"/>
  </si>
  <si>
    <t>殉職</t>
    <rPh sb="0" eb="2">
      <t>ジュンショク</t>
    </rPh>
    <phoneticPr fontId="6"/>
  </si>
  <si>
    <t>忍務遂行</t>
    <rPh sb="0" eb="1">
      <t>シノブ</t>
    </rPh>
    <rPh sb="1" eb="2">
      <t>ツトム</t>
    </rPh>
    <rPh sb="2" eb="4">
      <t>スイコウ</t>
    </rPh>
    <phoneticPr fontId="6"/>
  </si>
  <si>
    <t>心眼</t>
    <rPh sb="0" eb="2">
      <t>シンガン</t>
    </rPh>
    <phoneticPr fontId="6"/>
  </si>
  <si>
    <t>無我の境地</t>
    <rPh sb="0" eb="2">
      <t>ムガ</t>
    </rPh>
    <rPh sb="3" eb="5">
      <t>キョウチ</t>
    </rPh>
    <phoneticPr fontId="6"/>
  </si>
  <si>
    <t>心刃一体</t>
    <rPh sb="0" eb="1">
      <t>シン</t>
    </rPh>
    <rPh sb="1" eb="2">
      <t>ヤイバ</t>
    </rPh>
    <rPh sb="2" eb="4">
      <t>イッタイ</t>
    </rPh>
    <phoneticPr fontId="6"/>
  </si>
  <si>
    <t>飛天翔</t>
    <rPh sb="0" eb="2">
      <t>ヒテン</t>
    </rPh>
    <rPh sb="2" eb="3">
      <t>カ</t>
    </rPh>
    <phoneticPr fontId="6"/>
  </si>
  <si>
    <t>刃乗り</t>
    <rPh sb="0" eb="1">
      <t>ヤイバ</t>
    </rPh>
    <rPh sb="1" eb="2">
      <t>ノ</t>
    </rPh>
    <phoneticPr fontId="6"/>
  </si>
  <si>
    <t>斬肉断骨</t>
    <rPh sb="0" eb="1">
      <t>キ</t>
    </rPh>
    <rPh sb="1" eb="2">
      <t>ニク</t>
    </rPh>
    <rPh sb="2" eb="3">
      <t>タ</t>
    </rPh>
    <rPh sb="3" eb="4">
      <t>ホネ</t>
    </rPh>
    <phoneticPr fontId="6"/>
  </si>
  <si>
    <t>剛腕</t>
    <rPh sb="0" eb="2">
      <t>ゴウワン</t>
    </rPh>
    <phoneticPr fontId="6"/>
  </si>
  <si>
    <t>明鏡止水</t>
    <rPh sb="0" eb="4">
      <t>メイキョウシスイ</t>
    </rPh>
    <phoneticPr fontId="6"/>
  </si>
  <si>
    <t>R1</t>
    <phoneticPr fontId="6"/>
  </si>
  <si>
    <t>何らかのダメージを受ける時、受けるダメージを1D10点減少させる。</t>
    <rPh sb="0" eb="1">
      <t>ナン</t>
    </rPh>
    <rPh sb="9" eb="10">
      <t>ウ</t>
    </rPh>
    <rPh sb="12" eb="13">
      <t>トキ</t>
    </rPh>
    <rPh sb="14" eb="15">
      <t>ウ</t>
    </rPh>
    <rPh sb="26" eb="27">
      <t>テン</t>
    </rPh>
    <rPh sb="27" eb="29">
      <t>ゲンショウ</t>
    </rPh>
    <phoneticPr fontId="3"/>
  </si>
  <si>
    <t>このアーツを組み合わせた攻撃のダメージ計算時、対象の装甲値が最大値の半分減少しているとして計算する(端数切捨て)。</t>
    <rPh sb="6" eb="7">
      <t>ク</t>
    </rPh>
    <rPh sb="8" eb="9">
      <t>ア</t>
    </rPh>
    <rPh sb="12" eb="14">
      <t>コウゲキ</t>
    </rPh>
    <rPh sb="19" eb="21">
      <t>ケイサン</t>
    </rPh>
    <rPh sb="21" eb="22">
      <t>ジ</t>
    </rPh>
    <rPh sb="22" eb="23">
      <t>オウジ</t>
    </rPh>
    <rPh sb="23" eb="25">
      <t>タイショウ</t>
    </rPh>
    <rPh sb="26" eb="28">
      <t>ソウコウ</t>
    </rPh>
    <rPh sb="28" eb="29">
      <t>チ</t>
    </rPh>
    <rPh sb="30" eb="33">
      <t>サイダイチ</t>
    </rPh>
    <rPh sb="34" eb="36">
      <t>ハンブン</t>
    </rPh>
    <rPh sb="36" eb="38">
      <t>ゲンショウ</t>
    </rPh>
    <rPh sb="45" eb="47">
      <t>ケイサン</t>
    </rPh>
    <rPh sb="50" eb="52">
      <t>ハスウ</t>
    </rPh>
    <rPh sb="52" eb="54">
      <t>キリス</t>
    </rPh>
    <phoneticPr fontId="3"/>
  </si>
  <si>
    <t>このアーツを組み合わせた攻撃の射程を近距離に変更する。【肉体】が60以上なら中距離になる。</t>
    <rPh sb="6" eb="7">
      <t>ク</t>
    </rPh>
    <rPh sb="8" eb="9">
      <t>ア</t>
    </rPh>
    <rPh sb="12" eb="14">
      <t>コウゲキ</t>
    </rPh>
    <rPh sb="15" eb="17">
      <t>シャテイ</t>
    </rPh>
    <rPh sb="18" eb="21">
      <t>キンキョリ</t>
    </rPh>
    <rPh sb="22" eb="24">
      <t>ヘンコウ</t>
    </rPh>
    <rPh sb="28" eb="30">
      <t>ニクタイ</t>
    </rPh>
    <rPh sb="34" eb="36">
      <t>イジョウ</t>
    </rPh>
    <rPh sb="38" eb="41">
      <t>チュウキョリ</t>
    </rPh>
    <phoneticPr fontId="3"/>
  </si>
  <si>
    <t>〔白〕</t>
    <rPh sb="1" eb="2">
      <t>ハク</t>
    </rPh>
    <phoneticPr fontId="3"/>
  </si>
  <si>
    <t>〔白〕〔格〕</t>
    <rPh sb="1" eb="2">
      <t>ハク</t>
    </rPh>
    <rPh sb="4" eb="5">
      <t>カク</t>
    </rPh>
    <phoneticPr fontId="3"/>
  </si>
  <si>
    <t>このアーツを組み合わせた攻撃が命中した場合、ダメージを与える代わりに近距離まで対象を移動させる。移動先は自身が決定する。</t>
    <rPh sb="6" eb="7">
      <t>ク</t>
    </rPh>
    <rPh sb="8" eb="9">
      <t>ア</t>
    </rPh>
    <rPh sb="12" eb="14">
      <t>コウゲキ</t>
    </rPh>
    <rPh sb="15" eb="17">
      <t>メイチュウ</t>
    </rPh>
    <rPh sb="19" eb="21">
      <t>バアイ</t>
    </rPh>
    <rPh sb="27" eb="28">
      <t>アタ</t>
    </rPh>
    <rPh sb="30" eb="31">
      <t>カ</t>
    </rPh>
    <rPh sb="34" eb="37">
      <t>キンキョリ</t>
    </rPh>
    <rPh sb="39" eb="41">
      <t>タイショウ</t>
    </rPh>
    <rPh sb="42" eb="44">
      <t>イドウ</t>
    </rPh>
    <rPh sb="48" eb="50">
      <t>イドウ</t>
    </rPh>
    <rPh sb="50" eb="51">
      <t>サキ</t>
    </rPh>
    <rPh sb="52" eb="54">
      <t>ジシン</t>
    </rPh>
    <rPh sb="55" eb="57">
      <t>ケッテイ</t>
    </rPh>
    <phoneticPr fontId="3"/>
  </si>
  <si>
    <t>なし</t>
    <phoneticPr fontId="6"/>
  </si>
  <si>
    <t>マイナー</t>
    <phoneticPr fontId="6"/>
  </si>
  <si>
    <t>-</t>
    <phoneticPr fontId="6"/>
  </si>
  <si>
    <t>武器</t>
    <rPh sb="0" eb="2">
      <t>ブキ</t>
    </rPh>
    <phoneticPr fontId="6"/>
  </si>
  <si>
    <t>武器</t>
    <rPh sb="0" eb="2">
      <t>ブキ</t>
    </rPh>
    <phoneticPr fontId="3"/>
  </si>
  <si>
    <t>R5</t>
    <phoneticPr fontId="6"/>
  </si>
  <si>
    <t>R</t>
    <phoneticPr fontId="6"/>
  </si>
  <si>
    <t>なし</t>
    <phoneticPr fontId="6"/>
  </si>
  <si>
    <t>-</t>
    <phoneticPr fontId="6"/>
  </si>
  <si>
    <t>メジャー</t>
    <phoneticPr fontId="6"/>
  </si>
  <si>
    <t>H2</t>
    <phoneticPr fontId="6"/>
  </si>
  <si>
    <t>〔白〕〔格〕</t>
    <rPh sb="1" eb="2">
      <t>シロ</t>
    </rPh>
    <rPh sb="4" eb="5">
      <t>カク</t>
    </rPh>
    <phoneticPr fontId="6"/>
  </si>
  <si>
    <t>S2</t>
    <phoneticPr fontId="6"/>
  </si>
  <si>
    <t>自身</t>
    <rPh sb="0" eb="2">
      <t>ジシン</t>
    </rPh>
    <phoneticPr fontId="6"/>
  </si>
  <si>
    <t>〔白〕</t>
    <rPh sb="1" eb="2">
      <t>シロ</t>
    </rPh>
    <phoneticPr fontId="6"/>
  </si>
  <si>
    <t>R3</t>
    <phoneticPr fontId="6"/>
  </si>
  <si>
    <t>なし</t>
    <phoneticPr fontId="6"/>
  </si>
  <si>
    <t>ムーブ</t>
    <phoneticPr fontId="6"/>
  </si>
  <si>
    <t>H4</t>
    <phoneticPr fontId="6"/>
  </si>
  <si>
    <t>A3</t>
    <phoneticPr fontId="6"/>
  </si>
  <si>
    <t>-</t>
    <phoneticPr fontId="6"/>
  </si>
  <si>
    <t>イニシアチブ</t>
    <phoneticPr fontId="6"/>
  </si>
  <si>
    <t>部位を使わず、1つだけ装備できる。[常時]〔擬魔〕で魔法攻撃にリアクションできる。[ムーブ+マイナー]「対象：範囲(強制)」に変更する。</t>
    <rPh sb="0" eb="2">
      <t>ブイ</t>
    </rPh>
    <rPh sb="3" eb="4">
      <t>ツカ</t>
    </rPh>
    <rPh sb="11" eb="13">
      <t>ソウビ</t>
    </rPh>
    <rPh sb="18" eb="20">
      <t>ジョウジ</t>
    </rPh>
    <rPh sb="22" eb="23">
      <t>ギ</t>
    </rPh>
    <rPh sb="23" eb="24">
      <t>マ</t>
    </rPh>
    <rPh sb="26" eb="28">
      <t>マホウ</t>
    </rPh>
    <rPh sb="28" eb="30">
      <t>コウゲキ</t>
    </rPh>
    <rPh sb="52" eb="54">
      <t>タイショウ</t>
    </rPh>
    <rPh sb="55" eb="57">
      <t>ハンイ</t>
    </rPh>
    <rPh sb="58" eb="60">
      <t>キョウセイ</t>
    </rPh>
    <rPh sb="63" eb="65">
      <t>ヘンコウ</t>
    </rPh>
    <phoneticPr fontId="6"/>
  </si>
  <si>
    <t>リアクション</t>
    <phoneticPr fontId="6"/>
  </si>
  <si>
    <t>メジャー</t>
    <phoneticPr fontId="6"/>
  </si>
  <si>
    <t>S</t>
    <phoneticPr fontId="6"/>
  </si>
  <si>
    <t>なし</t>
    <phoneticPr fontId="6"/>
  </si>
  <si>
    <t>-</t>
    <phoneticPr fontId="6"/>
  </si>
  <si>
    <t>武器を2つ以上準備している時に使用できる。このアーツを組み合わせた攻撃のダメージロールに用いる威力は、自身が準備している武器2つのダメージ属性のどちらかを選び、ダメージ固定値を合計したものとなる。</t>
    <rPh sb="0" eb="2">
      <t>ブキ</t>
    </rPh>
    <rPh sb="5" eb="7">
      <t>イジョウ</t>
    </rPh>
    <rPh sb="7" eb="9">
      <t>ジュンビ</t>
    </rPh>
    <rPh sb="13" eb="14">
      <t>トキ</t>
    </rPh>
    <rPh sb="15" eb="17">
      <t>シヨウ</t>
    </rPh>
    <rPh sb="27" eb="28">
      <t>ク</t>
    </rPh>
    <rPh sb="29" eb="30">
      <t>ア</t>
    </rPh>
    <rPh sb="33" eb="35">
      <t>コウゲキ</t>
    </rPh>
    <rPh sb="44" eb="45">
      <t>モチ</t>
    </rPh>
    <rPh sb="47" eb="49">
      <t>イリョク</t>
    </rPh>
    <rPh sb="51" eb="53">
      <t>ジシン</t>
    </rPh>
    <rPh sb="54" eb="56">
      <t>ジュンビ</t>
    </rPh>
    <rPh sb="60" eb="62">
      <t>ブキ</t>
    </rPh>
    <rPh sb="69" eb="71">
      <t>ゾクセイ</t>
    </rPh>
    <rPh sb="77" eb="78">
      <t>エラ</t>
    </rPh>
    <rPh sb="84" eb="87">
      <t>コテイチ</t>
    </rPh>
    <rPh sb="88" eb="90">
      <t>ゴウケイ</t>
    </rPh>
    <phoneticPr fontId="6"/>
  </si>
  <si>
    <t>常時</t>
    <rPh sb="0" eb="2">
      <t>ジョウジ</t>
    </rPh>
    <phoneticPr fontId="6"/>
  </si>
  <si>
    <t>「部位：両手」の武器を「部位：片手」として装備・準備できる。</t>
    <rPh sb="1" eb="3">
      <t>ブイ</t>
    </rPh>
    <rPh sb="4" eb="6">
      <t>リョウテ</t>
    </rPh>
    <rPh sb="8" eb="10">
      <t>ブキ</t>
    </rPh>
    <rPh sb="12" eb="14">
      <t>ブイ</t>
    </rPh>
    <rPh sb="15" eb="17">
      <t>カタテ</t>
    </rPh>
    <rPh sb="21" eb="23">
      <t>ソウビ</t>
    </rPh>
    <rPh sb="24" eb="26">
      <t>ジュンビ</t>
    </rPh>
    <phoneticPr fontId="6"/>
  </si>
  <si>
    <t>〔白〕</t>
    <rPh sb="1" eb="2">
      <t>ハク</t>
    </rPh>
    <phoneticPr fontId="6"/>
  </si>
  <si>
    <t>-</t>
    <phoneticPr fontId="6"/>
  </si>
  <si>
    <t>裂風剣</t>
    <rPh sb="0" eb="1">
      <t>レツ</t>
    </rPh>
    <rPh sb="1" eb="2">
      <t>カゼ</t>
    </rPh>
    <rPh sb="2" eb="3">
      <t>ケン</t>
    </rPh>
    <phoneticPr fontId="3"/>
  </si>
  <si>
    <t>このアーツを組み合わせた攻撃では、所持するレリック1つの威力固定値1つを2倍としてダメージ計算する。</t>
    <rPh sb="6" eb="7">
      <t>ク</t>
    </rPh>
    <rPh sb="8" eb="9">
      <t>ア</t>
    </rPh>
    <rPh sb="12" eb="14">
      <t>コウゲキ</t>
    </rPh>
    <rPh sb="17" eb="19">
      <t>ショジ</t>
    </rPh>
    <rPh sb="28" eb="30">
      <t>イリョク</t>
    </rPh>
    <rPh sb="30" eb="33">
      <t>コテイチ</t>
    </rPh>
    <rPh sb="37" eb="38">
      <t>バイ</t>
    </rPh>
    <rPh sb="45" eb="47">
      <t>ケイサン</t>
    </rPh>
    <phoneticPr fontId="3"/>
  </si>
  <si>
    <t>S</t>
    <phoneticPr fontId="6"/>
  </si>
  <si>
    <t>LV3</t>
    <phoneticPr fontId="6"/>
  </si>
  <si>
    <t>波導拳</t>
    <rPh sb="0" eb="2">
      <t>ハドウ</t>
    </rPh>
    <rPh sb="2" eb="3">
      <t>コブシ</t>
    </rPh>
    <phoneticPr fontId="3"/>
  </si>
  <si>
    <t>〔格〕</t>
    <rPh sb="1" eb="2">
      <t>カク</t>
    </rPh>
    <phoneticPr fontId="3"/>
  </si>
  <si>
    <t>LV5</t>
    <phoneticPr fontId="6"/>
  </si>
  <si>
    <t>奪精掌</t>
    <rPh sb="0" eb="1">
      <t>ウバ</t>
    </rPh>
    <rPh sb="1" eb="2">
      <t>セイ</t>
    </rPh>
    <rPh sb="2" eb="3">
      <t>テノヒラ</t>
    </rPh>
    <phoneticPr fontId="3"/>
  </si>
  <si>
    <t>道の修練</t>
    <rPh sb="0" eb="1">
      <t>ミチ</t>
    </rPh>
    <rPh sb="2" eb="4">
      <t>シュウレン</t>
    </rPh>
    <phoneticPr fontId="3"/>
  </si>
  <si>
    <t>輪廻功</t>
    <rPh sb="0" eb="2">
      <t>リンネ</t>
    </rPh>
    <rPh sb="2" eb="3">
      <t>イサオ</t>
    </rPh>
    <phoneticPr fontId="6"/>
  </si>
  <si>
    <t>メジャー</t>
    <phoneticPr fontId="6"/>
  </si>
  <si>
    <t>単体</t>
    <rPh sb="0" eb="2">
      <t>タンタイ</t>
    </rPh>
    <phoneticPr fontId="6"/>
  </si>
  <si>
    <t>なし</t>
    <phoneticPr fontId="3"/>
  </si>
  <si>
    <t>マイナー</t>
    <phoneticPr fontId="6"/>
  </si>
  <si>
    <t>-</t>
    <phoneticPr fontId="6"/>
  </si>
  <si>
    <t>ムーブ</t>
    <phoneticPr fontId="6"/>
  </si>
  <si>
    <t>修羅道</t>
    <rPh sb="0" eb="2">
      <t>シュラ</t>
    </rPh>
    <rPh sb="2" eb="3">
      <t>ドウ</t>
    </rPh>
    <phoneticPr fontId="6"/>
  </si>
  <si>
    <t>メジャー</t>
    <phoneticPr fontId="6"/>
  </si>
  <si>
    <t>イニシアチブ</t>
    <phoneticPr fontId="6"/>
  </si>
  <si>
    <t>効果参照</t>
    <rPh sb="0" eb="2">
      <t>コウカ</t>
    </rPh>
    <rPh sb="2" eb="4">
      <t>サンショウ</t>
    </rPh>
    <phoneticPr fontId="6"/>
  </si>
  <si>
    <t>リアクション</t>
    <phoneticPr fontId="6"/>
  </si>
  <si>
    <t>プレダメージ</t>
    <phoneticPr fontId="6"/>
  </si>
  <si>
    <t>常時</t>
    <rPh sb="0" eb="2">
      <t>ジョウジ</t>
    </rPh>
    <phoneticPr fontId="6"/>
  </si>
  <si>
    <t>絶界</t>
    <rPh sb="0" eb="1">
      <t>ゼツ</t>
    </rPh>
    <rPh sb="1" eb="2">
      <t>カイ</t>
    </rPh>
    <phoneticPr fontId="6"/>
  </si>
  <si>
    <t>到達者</t>
    <rPh sb="0" eb="2">
      <t>トウタツ</t>
    </rPh>
    <rPh sb="2" eb="3">
      <t>シャ</t>
    </rPh>
    <phoneticPr fontId="6"/>
  </si>
  <si>
    <t>なし</t>
    <phoneticPr fontId="6"/>
  </si>
  <si>
    <t>自身</t>
    <rPh sb="0" eb="2">
      <t>ジシン</t>
    </rPh>
    <phoneticPr fontId="6"/>
  </si>
  <si>
    <t>S2</t>
    <phoneticPr fontId="6"/>
  </si>
  <si>
    <t>鋼身</t>
    <rPh sb="0" eb="1">
      <t>ハガネ</t>
    </rPh>
    <rPh sb="1" eb="2">
      <t>ミ</t>
    </rPh>
    <phoneticPr fontId="6"/>
  </si>
  <si>
    <t>R2</t>
    <phoneticPr fontId="6"/>
  </si>
  <si>
    <t>S3</t>
    <phoneticPr fontId="6"/>
  </si>
  <si>
    <t>物理攻撃、特殊攻撃によって受けるダメージを2D10点減少させる。</t>
    <rPh sb="0" eb="2">
      <t>ブツリ</t>
    </rPh>
    <rPh sb="2" eb="4">
      <t>コウゲキ</t>
    </rPh>
    <rPh sb="5" eb="7">
      <t>トクシュ</t>
    </rPh>
    <rPh sb="7" eb="9">
      <t>コウゲキ</t>
    </rPh>
    <rPh sb="13" eb="14">
      <t>ウ</t>
    </rPh>
    <rPh sb="25" eb="26">
      <t>テン</t>
    </rPh>
    <rPh sb="26" eb="28">
      <t>ゲンショウ</t>
    </rPh>
    <phoneticPr fontId="6"/>
  </si>
  <si>
    <t>砕鎧撃</t>
    <rPh sb="0" eb="1">
      <t>クダ</t>
    </rPh>
    <rPh sb="1" eb="2">
      <t>ヨロイ</t>
    </rPh>
    <rPh sb="2" eb="3">
      <t>ゲキ</t>
    </rPh>
    <phoneticPr fontId="3"/>
  </si>
  <si>
    <t>盾身術</t>
    <rPh sb="0" eb="1">
      <t>タテ</t>
    </rPh>
    <rPh sb="1" eb="2">
      <t>ミ</t>
    </rPh>
    <rPh sb="2" eb="3">
      <t>ジュツ</t>
    </rPh>
    <phoneticPr fontId="6"/>
  </si>
  <si>
    <t>自身はカバーリングを行っても「行動済」にならず、「行動済」でもカバーリングを行うことができる。</t>
    <rPh sb="0" eb="2">
      <t>ジシン</t>
    </rPh>
    <rPh sb="10" eb="11">
      <t>オコナ</t>
    </rPh>
    <rPh sb="15" eb="17">
      <t>コウドウ</t>
    </rPh>
    <rPh sb="17" eb="18">
      <t>ズ</t>
    </rPh>
    <rPh sb="25" eb="27">
      <t>コウドウ</t>
    </rPh>
    <rPh sb="27" eb="28">
      <t>ズ</t>
    </rPh>
    <rPh sb="38" eb="39">
      <t>オコナ</t>
    </rPh>
    <phoneticPr fontId="6"/>
  </si>
  <si>
    <t>-</t>
    <phoneticPr fontId="6"/>
  </si>
  <si>
    <t>H</t>
    <phoneticPr fontId="6"/>
  </si>
  <si>
    <t>封魔の刺青</t>
    <rPh sb="0" eb="1">
      <t>フウ</t>
    </rPh>
    <rPh sb="1" eb="2">
      <t>マ</t>
    </rPh>
    <rPh sb="3" eb="5">
      <t>イレズミ</t>
    </rPh>
    <phoneticPr fontId="3"/>
  </si>
  <si>
    <t>〔格〕</t>
    <rPh sb="1" eb="2">
      <t>カク</t>
    </rPh>
    <phoneticPr fontId="6"/>
  </si>
  <si>
    <t>R2</t>
    <phoneticPr fontId="6"/>
  </si>
  <si>
    <t>武器</t>
    <rPh sb="0" eb="2">
      <t>ブキ</t>
    </rPh>
    <phoneticPr fontId="6"/>
  </si>
  <si>
    <t>準備している武器を「徒手空拳」として扱い、格闘攻撃を行える。</t>
    <rPh sb="0" eb="2">
      <t>ジュンビ</t>
    </rPh>
    <rPh sb="6" eb="8">
      <t>ブキ</t>
    </rPh>
    <rPh sb="10" eb="14">
      <t>トシュクウケン</t>
    </rPh>
    <rPh sb="18" eb="19">
      <t>アツカ</t>
    </rPh>
    <rPh sb="21" eb="23">
      <t>カクトウ</t>
    </rPh>
    <rPh sb="23" eb="25">
      <t>コウゲキ</t>
    </rPh>
    <rPh sb="26" eb="27">
      <t>オコナ</t>
    </rPh>
    <phoneticPr fontId="6"/>
  </si>
  <si>
    <t>天地鳴動</t>
    <rPh sb="0" eb="2">
      <t>テンチ</t>
    </rPh>
    <rPh sb="2" eb="4">
      <t>メイドウ</t>
    </rPh>
    <phoneticPr fontId="6"/>
  </si>
  <si>
    <t>-</t>
    <phoneticPr fontId="6"/>
  </si>
  <si>
    <t>常在戦場</t>
    <rPh sb="0" eb="2">
      <t>ジョウザイ</t>
    </rPh>
    <rPh sb="2" eb="4">
      <t>センジョウ</t>
    </rPh>
    <phoneticPr fontId="6"/>
  </si>
  <si>
    <t>難攻不落</t>
    <rPh sb="0" eb="2">
      <t>ナンコウ</t>
    </rPh>
    <rPh sb="2" eb="4">
      <t>フラク</t>
    </rPh>
    <phoneticPr fontId="6"/>
  </si>
  <si>
    <t>修羅苦羅</t>
    <rPh sb="0" eb="2">
      <t>シュラ</t>
    </rPh>
    <rPh sb="2" eb="3">
      <t>ク</t>
    </rPh>
    <rPh sb="3" eb="4">
      <t>ラ</t>
    </rPh>
    <phoneticPr fontId="6"/>
  </si>
  <si>
    <t>六道輪廻</t>
    <rPh sb="0" eb="4">
      <t>ロクドウリンネ</t>
    </rPh>
    <phoneticPr fontId="6"/>
  </si>
  <si>
    <t>起死回生</t>
    <rPh sb="0" eb="4">
      <t>キシカイセイ</t>
    </rPh>
    <phoneticPr fontId="6"/>
  </si>
  <si>
    <t>重圧撃</t>
    <rPh sb="0" eb="1">
      <t>ジュウ</t>
    </rPh>
    <rPh sb="1" eb="2">
      <t>アツ</t>
    </rPh>
    <rPh sb="2" eb="3">
      <t>ゲキ</t>
    </rPh>
    <phoneticPr fontId="3"/>
  </si>
  <si>
    <t>魔視の眼</t>
    <rPh sb="0" eb="1">
      <t>マ</t>
    </rPh>
    <rPh sb="1" eb="2">
      <t>シ</t>
    </rPh>
    <rPh sb="3" eb="4">
      <t>メ</t>
    </rPh>
    <phoneticPr fontId="3"/>
  </si>
  <si>
    <t>このアーツを組み合わせたリアクションでは、魔法攻撃に対してガード判定を行える(防御値を使用する)。</t>
    <rPh sb="6" eb="7">
      <t>ク</t>
    </rPh>
    <rPh sb="8" eb="9">
      <t>ア</t>
    </rPh>
    <rPh sb="21" eb="23">
      <t>マホウ</t>
    </rPh>
    <rPh sb="23" eb="25">
      <t>コウゲキ</t>
    </rPh>
    <rPh sb="26" eb="27">
      <t>タイ</t>
    </rPh>
    <rPh sb="32" eb="34">
      <t>ハンテイ</t>
    </rPh>
    <rPh sb="35" eb="36">
      <t>オコナ</t>
    </rPh>
    <rPh sb="39" eb="41">
      <t>ボウギョ</t>
    </rPh>
    <rPh sb="41" eb="42">
      <t>チ</t>
    </rPh>
    <rPh sb="43" eb="45">
      <t>シヨウ</t>
    </rPh>
    <phoneticPr fontId="3"/>
  </si>
  <si>
    <t>塞翁失馬</t>
    <rPh sb="0" eb="2">
      <t>サイオウ</t>
    </rPh>
    <rPh sb="2" eb="3">
      <t>シツ</t>
    </rPh>
    <rPh sb="3" eb="4">
      <t>バ</t>
    </rPh>
    <phoneticPr fontId="6"/>
  </si>
  <si>
    <t>このアーツを組み合わせたガード判定の対象を範囲(選択)に変更する。</t>
    <rPh sb="6" eb="7">
      <t>ク</t>
    </rPh>
    <rPh sb="8" eb="9">
      <t>ア</t>
    </rPh>
    <rPh sb="15" eb="17">
      <t>ハンテイ</t>
    </rPh>
    <rPh sb="18" eb="20">
      <t>タイショウ</t>
    </rPh>
    <rPh sb="21" eb="23">
      <t>ハンイ</t>
    </rPh>
    <rPh sb="24" eb="26">
      <t>センタク</t>
    </rPh>
    <rPh sb="28" eb="30">
      <t>ヘンコウ</t>
    </rPh>
    <phoneticPr fontId="3"/>
  </si>
  <si>
    <t>物理攻撃によって受けるダメージを2D10点減少させる。</t>
    <rPh sb="0" eb="2">
      <t>ブツリ</t>
    </rPh>
    <rPh sb="2" eb="4">
      <t>コウゲキ</t>
    </rPh>
    <rPh sb="8" eb="9">
      <t>ウ</t>
    </rPh>
    <rPh sb="20" eb="21">
      <t>テン</t>
    </rPh>
    <rPh sb="21" eb="23">
      <t>ゲンショウ</t>
    </rPh>
    <phoneticPr fontId="3"/>
  </si>
  <si>
    <t>このアーツを組み合わせたガード判定では、自身の防御値・装甲値はダメージ適応まで、アーツ・スペシャル効果によって減少しない。</t>
    <rPh sb="6" eb="7">
      <t>ク</t>
    </rPh>
    <rPh sb="8" eb="9">
      <t>ア</t>
    </rPh>
    <rPh sb="15" eb="17">
      <t>ハンテイ</t>
    </rPh>
    <rPh sb="20" eb="22">
      <t>ジシン</t>
    </rPh>
    <rPh sb="23" eb="25">
      <t>ボウギョ</t>
    </rPh>
    <rPh sb="25" eb="26">
      <t>チ</t>
    </rPh>
    <rPh sb="27" eb="29">
      <t>ソウコウ</t>
    </rPh>
    <rPh sb="29" eb="30">
      <t>チ</t>
    </rPh>
    <rPh sb="35" eb="37">
      <t>テキオウ</t>
    </rPh>
    <rPh sb="49" eb="51">
      <t>コウカ</t>
    </rPh>
    <rPh sb="55" eb="57">
      <t>ゲンショウ</t>
    </rPh>
    <phoneticPr fontId="3"/>
  </si>
  <si>
    <t>-</t>
    <phoneticPr fontId="6"/>
  </si>
  <si>
    <t>-</t>
    <phoneticPr fontId="3"/>
  </si>
  <si>
    <t>騎士の心得</t>
    <rPh sb="0" eb="2">
      <t>キシ</t>
    </rPh>
    <rPh sb="3" eb="5">
      <t>ココロエ</t>
    </rPh>
    <phoneticPr fontId="3"/>
  </si>
  <si>
    <t>〔白〕〔格〕</t>
    <rPh sb="1" eb="2">
      <t>シロ</t>
    </rPh>
    <rPh sb="4" eb="5">
      <t>カク</t>
    </rPh>
    <phoneticPr fontId="6"/>
  </si>
  <si>
    <t>リアクション</t>
    <phoneticPr fontId="6"/>
  </si>
  <si>
    <t>自身</t>
    <rPh sb="0" eb="2">
      <t>ジシン</t>
    </rPh>
    <phoneticPr fontId="6"/>
  </si>
  <si>
    <t>S</t>
    <phoneticPr fontId="6"/>
  </si>
  <si>
    <t>なし</t>
    <phoneticPr fontId="6"/>
  </si>
  <si>
    <t>ポストロール</t>
    <phoneticPr fontId="6"/>
  </si>
  <si>
    <t>次に行う白兵攻撃でのダメージロールに+[LV]D10点する。</t>
    <rPh sb="0" eb="1">
      <t>ツギ</t>
    </rPh>
    <rPh sb="2" eb="3">
      <t>オコナ</t>
    </rPh>
    <rPh sb="4" eb="6">
      <t>ハクヘイ</t>
    </rPh>
    <rPh sb="6" eb="8">
      <t>コウゲキ</t>
    </rPh>
    <rPh sb="26" eb="27">
      <t>テン</t>
    </rPh>
    <phoneticPr fontId="3"/>
  </si>
  <si>
    <t>R3</t>
    <phoneticPr fontId="6"/>
  </si>
  <si>
    <t>ガード判定に対して使用できる。判定を振り直す。</t>
    <rPh sb="3" eb="5">
      <t>ハンテイ</t>
    </rPh>
    <rPh sb="6" eb="7">
      <t>タイ</t>
    </rPh>
    <rPh sb="9" eb="11">
      <t>シヨウ</t>
    </rPh>
    <rPh sb="15" eb="17">
      <t>ハンテイ</t>
    </rPh>
    <rPh sb="18" eb="19">
      <t>フ</t>
    </rPh>
    <rPh sb="20" eb="21">
      <t>ナオ</t>
    </rPh>
    <phoneticPr fontId="6"/>
  </si>
  <si>
    <t>LV3</t>
    <phoneticPr fontId="6"/>
  </si>
  <si>
    <t>〔白〕</t>
    <rPh sb="1" eb="2">
      <t>ハク</t>
    </rPh>
    <phoneticPr fontId="6"/>
  </si>
  <si>
    <t>S2</t>
    <phoneticPr fontId="6"/>
  </si>
  <si>
    <t>A[LV]</t>
    <phoneticPr fontId="6"/>
  </si>
  <si>
    <t>このアーツを組み合わせたガード判定に失敗した場合、ガード判定に成功したかのように、ガードに用いた武器の半分の防御値(端数切り上げ)だけダメージを減少させる。</t>
    <rPh sb="6" eb="7">
      <t>ク</t>
    </rPh>
    <rPh sb="8" eb="9">
      <t>ア</t>
    </rPh>
    <rPh sb="15" eb="17">
      <t>ハンテイ</t>
    </rPh>
    <rPh sb="18" eb="20">
      <t>シッパイ</t>
    </rPh>
    <rPh sb="22" eb="24">
      <t>バアイ</t>
    </rPh>
    <rPh sb="28" eb="30">
      <t>ハンテイ</t>
    </rPh>
    <rPh sb="31" eb="33">
      <t>セイコウ</t>
    </rPh>
    <rPh sb="45" eb="46">
      <t>モチ</t>
    </rPh>
    <rPh sb="48" eb="50">
      <t>ブキ</t>
    </rPh>
    <rPh sb="51" eb="53">
      <t>ハンブン</t>
    </rPh>
    <rPh sb="54" eb="56">
      <t>ボウギョ</t>
    </rPh>
    <rPh sb="56" eb="57">
      <t>チ</t>
    </rPh>
    <rPh sb="58" eb="60">
      <t>ハスウ</t>
    </rPh>
    <rPh sb="60" eb="61">
      <t>キ</t>
    </rPh>
    <rPh sb="62" eb="63">
      <t>ア</t>
    </rPh>
    <rPh sb="72" eb="74">
      <t>ゲンショウ</t>
    </rPh>
    <phoneticPr fontId="3"/>
  </si>
  <si>
    <t>〔白〕</t>
    <rPh sb="1" eb="2">
      <t>シロ</t>
    </rPh>
    <phoneticPr fontId="6"/>
  </si>
  <si>
    <t>R2</t>
    <phoneticPr fontId="6"/>
  </si>
  <si>
    <t>イニシアチブ</t>
    <phoneticPr fontId="6"/>
  </si>
  <si>
    <t>カバーリングを行っても「行動済」にならず、「行動済」でもカバーリングできる。「傀儡」状態である間、あらゆる効果によって受けるダメージを-3する。</t>
    <rPh sb="7" eb="8">
      <t>オコナ</t>
    </rPh>
    <rPh sb="12" eb="14">
      <t>コウドウ</t>
    </rPh>
    <rPh sb="14" eb="15">
      <t>ズ</t>
    </rPh>
    <rPh sb="22" eb="24">
      <t>コウドウ</t>
    </rPh>
    <rPh sb="24" eb="25">
      <t>ズ</t>
    </rPh>
    <rPh sb="39" eb="41">
      <t>カイライ</t>
    </rPh>
    <rPh sb="42" eb="44">
      <t>ジョウタイ</t>
    </rPh>
    <rPh sb="47" eb="48">
      <t>アイダ</t>
    </rPh>
    <rPh sb="53" eb="55">
      <t>コウカ</t>
    </rPh>
    <rPh sb="59" eb="60">
      <t>ウ</t>
    </rPh>
    <phoneticPr fontId="3"/>
  </si>
  <si>
    <t>次に行う白兵攻撃のダメージロールに+[その攻撃に用いた武器の「重量」]する。</t>
    <rPh sb="0" eb="1">
      <t>ツギ</t>
    </rPh>
    <rPh sb="2" eb="3">
      <t>オコナ</t>
    </rPh>
    <rPh sb="4" eb="6">
      <t>ハクヘイ</t>
    </rPh>
    <rPh sb="6" eb="8">
      <t>コウゲキ</t>
    </rPh>
    <rPh sb="21" eb="23">
      <t>コウゲキ</t>
    </rPh>
    <rPh sb="24" eb="25">
      <t>モチ</t>
    </rPh>
    <rPh sb="27" eb="29">
      <t>ブキ</t>
    </rPh>
    <rPh sb="31" eb="33">
      <t>ジュウリョウ</t>
    </rPh>
    <phoneticPr fontId="3"/>
  </si>
  <si>
    <t>H2</t>
    <phoneticPr fontId="6"/>
  </si>
  <si>
    <t>挺身</t>
    <rPh sb="0" eb="2">
      <t>テイシン</t>
    </rPh>
    <phoneticPr fontId="6"/>
  </si>
  <si>
    <t>捨身の挺身</t>
    <rPh sb="0" eb="2">
      <t>ステミ</t>
    </rPh>
    <rPh sb="3" eb="5">
      <t>テイシン</t>
    </rPh>
    <phoneticPr fontId="6"/>
  </si>
  <si>
    <t>常時</t>
    <rPh sb="0" eb="2">
      <t>ジョウジ</t>
    </rPh>
    <phoneticPr fontId="6"/>
  </si>
  <si>
    <t>なし</t>
    <phoneticPr fontId="6"/>
  </si>
  <si>
    <t>LV</t>
    <phoneticPr fontId="6"/>
  </si>
  <si>
    <t>メジャー</t>
    <phoneticPr fontId="6"/>
  </si>
  <si>
    <t>H3</t>
    <phoneticPr fontId="6"/>
  </si>
  <si>
    <t>単体</t>
    <rPh sb="0" eb="2">
      <t>タンタイ</t>
    </rPh>
    <phoneticPr fontId="6"/>
  </si>
  <si>
    <t>武器</t>
    <rPh sb="0" eb="2">
      <t>ブキ</t>
    </rPh>
    <phoneticPr fontId="6"/>
  </si>
  <si>
    <t>A[LV]</t>
    <phoneticPr fontId="6"/>
  </si>
  <si>
    <t>このアーツを組み合わせた物理攻撃のダメージロールに+[[自身の最大HP]-[自身の現在HP]]する。怨痕者がこのアーツを使用した場合、与えるダメージは1/2(端数切捨て)となる。</t>
    <rPh sb="6" eb="7">
      <t>ク</t>
    </rPh>
    <rPh sb="8" eb="9">
      <t>ア</t>
    </rPh>
    <rPh sb="12" eb="14">
      <t>ブツリ</t>
    </rPh>
    <rPh sb="14" eb="16">
      <t>コウゲキ</t>
    </rPh>
    <rPh sb="28" eb="30">
      <t>ジシン</t>
    </rPh>
    <rPh sb="31" eb="33">
      <t>サイダイ</t>
    </rPh>
    <rPh sb="38" eb="40">
      <t>ジシン</t>
    </rPh>
    <rPh sb="41" eb="43">
      <t>ゲンザイ</t>
    </rPh>
    <rPh sb="50" eb="52">
      <t>エンコン</t>
    </rPh>
    <rPh sb="52" eb="53">
      <t>シャ</t>
    </rPh>
    <rPh sb="60" eb="62">
      <t>シヨウ</t>
    </rPh>
    <rPh sb="64" eb="66">
      <t>バアイ</t>
    </rPh>
    <rPh sb="67" eb="68">
      <t>アタ</t>
    </rPh>
    <rPh sb="79" eb="81">
      <t>ハスウ</t>
    </rPh>
    <rPh sb="81" eb="83">
      <t>キリス</t>
    </rPh>
    <phoneticPr fontId="6"/>
  </si>
  <si>
    <t>クリンナップ</t>
    <phoneticPr fontId="6"/>
  </si>
  <si>
    <t>セットアップ</t>
    <phoneticPr fontId="6"/>
  </si>
  <si>
    <t>城砦存在</t>
    <rPh sb="0" eb="2">
      <t>ジョウサイ</t>
    </rPh>
    <rPh sb="2" eb="4">
      <t>ソンザイ</t>
    </rPh>
    <phoneticPr fontId="6"/>
  </si>
  <si>
    <t>自身が1点でもダメージを受けた時に使用できる。自身のHPを2D10点回復する(癒装甲値を無視する)。</t>
    <rPh sb="0" eb="2">
      <t>ジシン</t>
    </rPh>
    <rPh sb="4" eb="5">
      <t>テン</t>
    </rPh>
    <rPh sb="12" eb="13">
      <t>ウ</t>
    </rPh>
    <rPh sb="15" eb="16">
      <t>トキ</t>
    </rPh>
    <rPh sb="17" eb="19">
      <t>シヨウ</t>
    </rPh>
    <rPh sb="23" eb="25">
      <t>ジシン</t>
    </rPh>
    <rPh sb="33" eb="34">
      <t>テン</t>
    </rPh>
    <rPh sb="34" eb="36">
      <t>カイフク</t>
    </rPh>
    <rPh sb="39" eb="40">
      <t>ユ</t>
    </rPh>
    <rPh sb="40" eb="42">
      <t>ソウコウ</t>
    </rPh>
    <rPh sb="42" eb="43">
      <t>チ</t>
    </rPh>
    <rPh sb="44" eb="46">
      <t>ムシ</t>
    </rPh>
    <phoneticPr fontId="6"/>
  </si>
  <si>
    <t>ポストダメージ</t>
    <phoneticPr fontId="6"/>
  </si>
  <si>
    <t>効果参照</t>
    <rPh sb="0" eb="2">
      <t>コウカ</t>
    </rPh>
    <rPh sb="2" eb="4">
      <t>サンショウ</t>
    </rPh>
    <phoneticPr fontId="6"/>
  </si>
  <si>
    <t>なし</t>
    <phoneticPr fontId="6"/>
  </si>
  <si>
    <t>防衛陣形</t>
    <rPh sb="0" eb="2">
      <t>ボウエイ</t>
    </rPh>
    <rPh sb="2" eb="4">
      <t>ジンケイ</t>
    </rPh>
    <phoneticPr fontId="6"/>
  </si>
  <si>
    <t>応急止血</t>
    <rPh sb="0" eb="2">
      <t>オウキュウ</t>
    </rPh>
    <rPh sb="2" eb="4">
      <t>シケツ</t>
    </rPh>
    <phoneticPr fontId="6"/>
  </si>
  <si>
    <t>S</t>
    <phoneticPr fontId="6"/>
  </si>
  <si>
    <t>騎士の誉れ</t>
    <rPh sb="0" eb="2">
      <t>キシ</t>
    </rPh>
    <rPh sb="3" eb="4">
      <t>ホマ</t>
    </rPh>
    <phoneticPr fontId="6"/>
  </si>
  <si>
    <t>このアーツを組み合わせた白兵攻撃のダメージロールに+[【肉体】÷10](端数切り上げ)する。その攻撃が命中したなら、メインフェイズ終了後、使用した武器を「破壊」する。</t>
    <rPh sb="6" eb="7">
      <t>ク</t>
    </rPh>
    <rPh sb="8" eb="9">
      <t>ア</t>
    </rPh>
    <rPh sb="12" eb="14">
      <t>ハクヘイ</t>
    </rPh>
    <rPh sb="14" eb="16">
      <t>コウゲキ</t>
    </rPh>
    <rPh sb="28" eb="30">
      <t>ニクタイ</t>
    </rPh>
    <rPh sb="36" eb="38">
      <t>ハスウ</t>
    </rPh>
    <rPh sb="38" eb="39">
      <t>キ</t>
    </rPh>
    <rPh sb="40" eb="41">
      <t>ア</t>
    </rPh>
    <rPh sb="48" eb="50">
      <t>コウゲキ</t>
    </rPh>
    <rPh sb="51" eb="53">
      <t>メイチュウ</t>
    </rPh>
    <rPh sb="65" eb="68">
      <t>シュウリョウゴ</t>
    </rPh>
    <rPh sb="69" eb="71">
      <t>シヨウ</t>
    </rPh>
    <rPh sb="73" eb="75">
      <t>ブキ</t>
    </rPh>
    <rPh sb="77" eb="79">
      <t>ハカイ</t>
    </rPh>
    <phoneticPr fontId="6"/>
  </si>
  <si>
    <t>R3</t>
    <phoneticPr fontId="6"/>
  </si>
  <si>
    <t>二重矢</t>
    <rPh sb="0" eb="2">
      <t>フタエ</t>
    </rPh>
    <rPh sb="2" eb="3">
      <t>ヤ</t>
    </rPh>
    <phoneticPr fontId="3"/>
  </si>
  <si>
    <t>流星雨</t>
    <rPh sb="0" eb="2">
      <t>リュウセイ</t>
    </rPh>
    <rPh sb="2" eb="3">
      <t>アメ</t>
    </rPh>
    <phoneticPr fontId="3"/>
  </si>
  <si>
    <t>このアーツを組み合わせた射撃攻撃を「対象：範囲(選択)」に変更する。</t>
    <rPh sb="6" eb="7">
      <t>ク</t>
    </rPh>
    <rPh sb="8" eb="9">
      <t>ア</t>
    </rPh>
    <rPh sb="12" eb="14">
      <t>シャゲキ</t>
    </rPh>
    <rPh sb="14" eb="16">
      <t>コウゲキ</t>
    </rPh>
    <rPh sb="18" eb="20">
      <t>タイショウ</t>
    </rPh>
    <rPh sb="21" eb="23">
      <t>ハンイ</t>
    </rPh>
    <rPh sb="24" eb="26">
      <t>センタク</t>
    </rPh>
    <rPh sb="29" eb="31">
      <t>ヘンコウ</t>
    </rPh>
    <phoneticPr fontId="3"/>
  </si>
  <si>
    <t>運命の射手</t>
    <rPh sb="0" eb="2">
      <t>ウンメイ</t>
    </rPh>
    <rPh sb="3" eb="5">
      <t>シャシュ</t>
    </rPh>
    <phoneticPr fontId="3"/>
  </si>
  <si>
    <t>射竦め</t>
    <rPh sb="0" eb="2">
      <t>イスク</t>
    </rPh>
    <phoneticPr fontId="3"/>
  </si>
  <si>
    <t>なし</t>
    <phoneticPr fontId="3"/>
  </si>
  <si>
    <t>マイナー</t>
    <phoneticPr fontId="6"/>
  </si>
  <si>
    <t>S3</t>
    <phoneticPr fontId="6"/>
  </si>
  <si>
    <t>このアーツを組み合わせた射撃攻撃のダメージ計算時、対象の装甲値が最大値の半分減少しているとして計算する(端数切捨て)。</t>
    <rPh sb="12" eb="14">
      <t>シャゲキ</t>
    </rPh>
    <phoneticPr fontId="3"/>
  </si>
  <si>
    <t>〔射〕</t>
    <rPh sb="1" eb="2">
      <t>シャ</t>
    </rPh>
    <phoneticPr fontId="6"/>
  </si>
  <si>
    <t>威嚇射撃</t>
    <rPh sb="0" eb="2">
      <t>イカク</t>
    </rPh>
    <rPh sb="2" eb="4">
      <t>シャゲキ</t>
    </rPh>
    <phoneticPr fontId="3"/>
  </si>
  <si>
    <t>このアーツを組み合わせた射撃攻撃の対象を[LV+1]体に変更する。</t>
    <rPh sb="6" eb="7">
      <t>ク</t>
    </rPh>
    <rPh sb="8" eb="9">
      <t>ア</t>
    </rPh>
    <rPh sb="12" eb="14">
      <t>シャゲキ</t>
    </rPh>
    <rPh sb="14" eb="16">
      <t>コウゲキ</t>
    </rPh>
    <rPh sb="17" eb="19">
      <t>タイショウ</t>
    </rPh>
    <rPh sb="26" eb="27">
      <t>タイ</t>
    </rPh>
    <rPh sb="28" eb="30">
      <t>ヘンコウ</t>
    </rPh>
    <phoneticPr fontId="3"/>
  </si>
  <si>
    <t>零距離射撃</t>
    <rPh sb="0" eb="1">
      <t>ゼロ</t>
    </rPh>
    <rPh sb="1" eb="3">
      <t>キョリ</t>
    </rPh>
    <rPh sb="3" eb="5">
      <t>シャゲキ</t>
    </rPh>
    <phoneticPr fontId="3"/>
  </si>
  <si>
    <t>ムーブ</t>
    <phoneticPr fontId="6"/>
  </si>
  <si>
    <t>瘴毒の矢</t>
    <rPh sb="0" eb="1">
      <t>ショウ</t>
    </rPh>
    <rPh sb="1" eb="2">
      <t>ドク</t>
    </rPh>
    <rPh sb="3" eb="4">
      <t>ヤ</t>
    </rPh>
    <phoneticPr fontId="3"/>
  </si>
  <si>
    <t>フルバースト</t>
    <phoneticPr fontId="3"/>
  </si>
  <si>
    <t>偏向射撃</t>
    <rPh sb="0" eb="2">
      <t>ヘンコウ</t>
    </rPh>
    <rPh sb="2" eb="4">
      <t>シャゲキ</t>
    </rPh>
    <phoneticPr fontId="6"/>
  </si>
  <si>
    <t>魔封じの矢</t>
    <rPh sb="0" eb="1">
      <t>マ</t>
    </rPh>
    <rPh sb="1" eb="2">
      <t>フウ</t>
    </rPh>
    <rPh sb="4" eb="5">
      <t>ヤ</t>
    </rPh>
    <phoneticPr fontId="6"/>
  </si>
  <si>
    <t>自身以外のキャラクターが魔法攻撃の命中判定に成功した時に使用できる。その命中判定とこのアーツで対決を行う。対決に勝利したなら、その魔法攻撃は自動失敗となる。対決に敗北したなら、通常通りリアクションが発生する。</t>
    <rPh sb="0" eb="2">
      <t>ジシン</t>
    </rPh>
    <rPh sb="2" eb="4">
      <t>イガイ</t>
    </rPh>
    <rPh sb="12" eb="14">
      <t>マホウ</t>
    </rPh>
    <rPh sb="14" eb="16">
      <t>コウゲキ</t>
    </rPh>
    <rPh sb="17" eb="19">
      <t>メイチュウ</t>
    </rPh>
    <rPh sb="19" eb="21">
      <t>ハンテイ</t>
    </rPh>
    <rPh sb="22" eb="24">
      <t>セイコウ</t>
    </rPh>
    <rPh sb="26" eb="27">
      <t>トキ</t>
    </rPh>
    <rPh sb="28" eb="30">
      <t>シヨウ</t>
    </rPh>
    <rPh sb="36" eb="38">
      <t>メイチュウ</t>
    </rPh>
    <rPh sb="38" eb="40">
      <t>ハンテイ</t>
    </rPh>
    <rPh sb="47" eb="49">
      <t>タイケツ</t>
    </rPh>
    <rPh sb="50" eb="51">
      <t>オコナ</t>
    </rPh>
    <rPh sb="53" eb="55">
      <t>タイケツ</t>
    </rPh>
    <rPh sb="56" eb="58">
      <t>ショウリ</t>
    </rPh>
    <rPh sb="65" eb="67">
      <t>マホウ</t>
    </rPh>
    <rPh sb="67" eb="69">
      <t>コウゲキ</t>
    </rPh>
    <rPh sb="70" eb="72">
      <t>ジドウ</t>
    </rPh>
    <rPh sb="72" eb="74">
      <t>シッパイ</t>
    </rPh>
    <rPh sb="78" eb="80">
      <t>タイケツ</t>
    </rPh>
    <rPh sb="81" eb="83">
      <t>ハイボク</t>
    </rPh>
    <rPh sb="88" eb="90">
      <t>ツウジョウ</t>
    </rPh>
    <rPh sb="90" eb="91">
      <t>ドオ</t>
    </rPh>
    <rPh sb="99" eb="101">
      <t>ハッセイ</t>
    </rPh>
    <phoneticPr fontId="6"/>
  </si>
  <si>
    <t>見違えぬ鏑矢</t>
    <rPh sb="0" eb="1">
      <t>ミ</t>
    </rPh>
    <rPh sb="1" eb="2">
      <t>チガ</t>
    </rPh>
    <rPh sb="4" eb="6">
      <t>カブラヤ</t>
    </rPh>
    <phoneticPr fontId="6"/>
  </si>
  <si>
    <t>H</t>
    <phoneticPr fontId="6"/>
  </si>
  <si>
    <t>-</t>
    <phoneticPr fontId="6"/>
  </si>
  <si>
    <t>引き絞り</t>
    <rPh sb="0" eb="1">
      <t>ヒ</t>
    </rPh>
    <rPh sb="2" eb="3">
      <t>シボ</t>
    </rPh>
    <phoneticPr fontId="6"/>
  </si>
  <si>
    <t>このアーツを組み合わせた射撃攻撃のダメージロールに+[LV]D10点する。</t>
    <rPh sb="6" eb="7">
      <t>ク</t>
    </rPh>
    <rPh sb="8" eb="9">
      <t>ア</t>
    </rPh>
    <rPh sb="12" eb="14">
      <t>シャゲキ</t>
    </rPh>
    <rPh sb="14" eb="16">
      <t>コウゲキ</t>
    </rPh>
    <rPh sb="33" eb="34">
      <t>テン</t>
    </rPh>
    <phoneticPr fontId="6"/>
  </si>
  <si>
    <t>一心不乱</t>
    <rPh sb="0" eb="4">
      <t>イッシンフラン</t>
    </rPh>
    <phoneticPr fontId="6"/>
  </si>
  <si>
    <t>なし</t>
    <phoneticPr fontId="6"/>
  </si>
  <si>
    <t>このアーツを組み合わせた射撃攻撃で1点でもダメージを与えた場合、「硬直」を与える。</t>
    <rPh sb="6" eb="7">
      <t>ク</t>
    </rPh>
    <rPh sb="8" eb="9">
      <t>ア</t>
    </rPh>
    <rPh sb="12" eb="16">
      <t>シャゲキコウゲキ</t>
    </rPh>
    <rPh sb="18" eb="19">
      <t>テン</t>
    </rPh>
    <rPh sb="26" eb="27">
      <t>アタ</t>
    </rPh>
    <rPh sb="29" eb="31">
      <t>バアイ</t>
    </rPh>
    <rPh sb="33" eb="35">
      <t>コウチョク</t>
    </rPh>
    <rPh sb="37" eb="38">
      <t>アタ</t>
    </rPh>
    <phoneticPr fontId="6"/>
  </si>
  <si>
    <t>一刀両断</t>
    <rPh sb="0" eb="4">
      <t>イットウリョウダン</t>
    </rPh>
    <phoneticPr fontId="6"/>
  </si>
  <si>
    <t>大胆不敵</t>
    <rPh sb="0" eb="2">
      <t>ダイタン</t>
    </rPh>
    <rPh sb="2" eb="4">
      <t>フテキ</t>
    </rPh>
    <phoneticPr fontId="6"/>
  </si>
  <si>
    <t>傍若無人</t>
    <rPh sb="0" eb="4">
      <t>ボウジャクブジン</t>
    </rPh>
    <phoneticPr fontId="6"/>
  </si>
  <si>
    <t>S4</t>
    <phoneticPr fontId="6"/>
  </si>
  <si>
    <t>このアーツを組み合わせた攻撃では、所持するレリック1つの威力固定値1つを2倍としてダメージ計算する。</t>
  </si>
  <si>
    <t>〔白兵〕判定にかかるあらゆるペナルティを全て打ち消す。</t>
    <rPh sb="1" eb="3">
      <t>ハクヘイ</t>
    </rPh>
    <rPh sb="4" eb="6">
      <t>ハンテイ</t>
    </rPh>
    <rPh sb="20" eb="21">
      <t>スベ</t>
    </rPh>
    <rPh sb="22" eb="23">
      <t>ウ</t>
    </rPh>
    <rPh sb="24" eb="25">
      <t>ケ</t>
    </rPh>
    <phoneticPr fontId="6"/>
  </si>
  <si>
    <t>百発百中</t>
    <rPh sb="0" eb="4">
      <t>ヒャッパツヒャクチュウ</t>
    </rPh>
    <phoneticPr fontId="6"/>
  </si>
  <si>
    <t>不射の射</t>
    <rPh sb="0" eb="1">
      <t>フ</t>
    </rPh>
    <rPh sb="1" eb="2">
      <t>シャ</t>
    </rPh>
    <rPh sb="3" eb="4">
      <t>シャ</t>
    </rPh>
    <phoneticPr fontId="6"/>
  </si>
  <si>
    <t>影縛矢</t>
    <rPh sb="0" eb="1">
      <t>カゲ</t>
    </rPh>
    <rPh sb="1" eb="2">
      <t>シバ</t>
    </rPh>
    <rPh sb="2" eb="3">
      <t>ヤ</t>
    </rPh>
    <phoneticPr fontId="6"/>
  </si>
  <si>
    <t>秋霜烈日</t>
    <rPh sb="0" eb="4">
      <t>シュウソウレツジツ</t>
    </rPh>
    <phoneticPr fontId="6"/>
  </si>
  <si>
    <t>弓神化</t>
    <rPh sb="0" eb="1">
      <t>ユミ</t>
    </rPh>
    <rPh sb="1" eb="2">
      <t>カミ</t>
    </rPh>
    <rPh sb="2" eb="3">
      <t>カ</t>
    </rPh>
    <phoneticPr fontId="6"/>
  </si>
  <si>
    <t>忘我領域</t>
    <rPh sb="0" eb="2">
      <t>ボウガ</t>
    </rPh>
    <rPh sb="2" eb="4">
      <t>リョウイキ</t>
    </rPh>
    <phoneticPr fontId="6"/>
  </si>
  <si>
    <t>怪力乱神</t>
    <rPh sb="0" eb="4">
      <t>カイリキランシン</t>
    </rPh>
    <phoneticPr fontId="6"/>
  </si>
  <si>
    <t>渾身撃</t>
    <rPh sb="0" eb="2">
      <t>コンシン</t>
    </rPh>
    <rPh sb="2" eb="3">
      <t>ゲキ</t>
    </rPh>
    <phoneticPr fontId="3"/>
  </si>
  <si>
    <t>精緻なる指</t>
    <rPh sb="0" eb="2">
      <t>セイチ</t>
    </rPh>
    <rPh sb="4" eb="5">
      <t>ユビ</t>
    </rPh>
    <phoneticPr fontId="6"/>
  </si>
  <si>
    <t>S</t>
    <phoneticPr fontId="6"/>
  </si>
  <si>
    <t>シーン</t>
    <phoneticPr fontId="6"/>
  </si>
  <si>
    <t>シーンに「炎天」を与える。</t>
    <rPh sb="5" eb="7">
      <t>エンテン</t>
    </rPh>
    <rPh sb="9" eb="10">
      <t>アタ</t>
    </rPh>
    <phoneticPr fontId="3"/>
  </si>
  <si>
    <t>シーンに「雨天」を与える。</t>
    <rPh sb="5" eb="7">
      <t>ウテン</t>
    </rPh>
    <rPh sb="9" eb="10">
      <t>アタ</t>
    </rPh>
    <phoneticPr fontId="3"/>
  </si>
  <si>
    <t>憎悪</t>
    <rPh sb="0" eb="2">
      <t>ゾウオ</t>
    </rPh>
    <phoneticPr fontId="7"/>
  </si>
  <si>
    <t>死亡</t>
    <rPh sb="0" eb="2">
      <t>シボウ</t>
    </rPh>
    <phoneticPr fontId="7"/>
  </si>
  <si>
    <t>背水の陣</t>
    <rPh sb="0" eb="2">
      <t>ハイスイ</t>
    </rPh>
    <rPh sb="3" eb="4">
      <t>ジン</t>
    </rPh>
    <phoneticPr fontId="6"/>
  </si>
  <si>
    <t>-</t>
    <phoneticPr fontId="6"/>
  </si>
  <si>
    <t>セットアップ</t>
    <phoneticPr fontId="6"/>
  </si>
  <si>
    <t>S</t>
    <phoneticPr fontId="6"/>
  </si>
  <si>
    <t>単体</t>
    <rPh sb="0" eb="2">
      <t>タンタイ</t>
    </rPh>
    <phoneticPr fontId="6"/>
  </si>
  <si>
    <t>至近～近</t>
    <rPh sb="0" eb="2">
      <t>シキン</t>
    </rPh>
    <rPh sb="3" eb="4">
      <t>キン</t>
    </rPh>
    <phoneticPr fontId="6"/>
  </si>
  <si>
    <t>挑戦者の声</t>
    <rPh sb="0" eb="3">
      <t>チョウセンシャ</t>
    </rPh>
    <rPh sb="4" eb="5">
      <t>コエ</t>
    </rPh>
    <phoneticPr fontId="6"/>
  </si>
  <si>
    <t>対象の「硬直」、「憤怒」、「悲哀」、「憎悪」を1つ解除する。</t>
    <rPh sb="0" eb="2">
      <t>タイショウ</t>
    </rPh>
    <rPh sb="4" eb="6">
      <t>コウチョク</t>
    </rPh>
    <rPh sb="9" eb="11">
      <t>フンヌ</t>
    </rPh>
    <rPh sb="14" eb="16">
      <t>ヒアイ</t>
    </rPh>
    <rPh sb="19" eb="21">
      <t>ゾウオ</t>
    </rPh>
    <rPh sb="25" eb="27">
      <t>カイジョ</t>
    </rPh>
    <phoneticPr fontId="7"/>
  </si>
  <si>
    <t>対象の「放心」、「硬直」、「衰弱」、「悲哀」、「憎悪」をすべて解除する。その後、対象は戦闘中かシーン終了時まで、自動的には解除されない「憤怒」を受ける。</t>
    <rPh sb="0" eb="2">
      <t>タイショウ</t>
    </rPh>
    <rPh sb="4" eb="6">
      <t>ホウシン</t>
    </rPh>
    <rPh sb="9" eb="11">
      <t>コウチョク</t>
    </rPh>
    <rPh sb="14" eb="16">
      <t>スイジャク</t>
    </rPh>
    <rPh sb="19" eb="21">
      <t>ヒアイ</t>
    </rPh>
    <rPh sb="24" eb="26">
      <t>ゾウオ</t>
    </rPh>
    <rPh sb="31" eb="33">
      <t>カイジョ</t>
    </rPh>
    <rPh sb="38" eb="39">
      <t>アト</t>
    </rPh>
    <rPh sb="40" eb="42">
      <t>タイショウ</t>
    </rPh>
    <rPh sb="43" eb="46">
      <t>セントウチュウ</t>
    </rPh>
    <rPh sb="50" eb="53">
      <t>シュウリョウジ</t>
    </rPh>
    <rPh sb="56" eb="59">
      <t>ジドウテキ</t>
    </rPh>
    <rPh sb="61" eb="63">
      <t>カイジョ</t>
    </rPh>
    <rPh sb="68" eb="70">
      <t>フンヌ</t>
    </rPh>
    <rPh sb="72" eb="73">
      <t>ウ</t>
    </rPh>
    <phoneticPr fontId="6"/>
  </si>
  <si>
    <t>範囲(強制)</t>
    <rPh sb="0" eb="2">
      <t>ハンイ</t>
    </rPh>
    <rPh sb="3" eb="5">
      <t>キョウセイ</t>
    </rPh>
    <phoneticPr fontId="6"/>
  </si>
  <si>
    <t>情動：憤怒の烈火</t>
    <rPh sb="0" eb="2">
      <t>ジョウドウ</t>
    </rPh>
    <rPh sb="3" eb="5">
      <t>フンヌ</t>
    </rPh>
    <rPh sb="6" eb="8">
      <t>レッカ</t>
    </rPh>
    <phoneticPr fontId="3"/>
  </si>
  <si>
    <t>情動：荒海の氾濫</t>
    <rPh sb="0" eb="2">
      <t>ジョウドウ</t>
    </rPh>
    <rPh sb="3" eb="5">
      <t>アラウミ</t>
    </rPh>
    <rPh sb="6" eb="8">
      <t>ハンラン</t>
    </rPh>
    <phoneticPr fontId="3"/>
  </si>
  <si>
    <t>情動：冷徹なる氷瀑</t>
    <rPh sb="0" eb="2">
      <t>ジョウドウ</t>
    </rPh>
    <rPh sb="3" eb="5">
      <t>レイテツ</t>
    </rPh>
    <rPh sb="7" eb="9">
      <t>ヒョウバク</t>
    </rPh>
    <phoneticPr fontId="3"/>
  </si>
  <si>
    <t>情動：傷心の荊棘</t>
    <rPh sb="0" eb="2">
      <t>ジョウドウ</t>
    </rPh>
    <rPh sb="3" eb="5">
      <t>ショウシン</t>
    </rPh>
    <rPh sb="6" eb="8">
      <t>ケイキョク</t>
    </rPh>
    <phoneticPr fontId="3"/>
  </si>
  <si>
    <t>情動：縛られぬ疾風</t>
    <rPh sb="0" eb="2">
      <t>ジョウドウ</t>
    </rPh>
    <rPh sb="3" eb="4">
      <t>シバ</t>
    </rPh>
    <rPh sb="7" eb="9">
      <t>シップウ</t>
    </rPh>
    <phoneticPr fontId="3"/>
  </si>
  <si>
    <t>情動：裁きの天雷</t>
    <rPh sb="0" eb="2">
      <t>ジョウドウ</t>
    </rPh>
    <rPh sb="3" eb="4">
      <t>サバ</t>
    </rPh>
    <rPh sb="6" eb="7">
      <t>テン</t>
    </rPh>
    <rPh sb="7" eb="8">
      <t>カミナリ</t>
    </rPh>
    <phoneticPr fontId="3"/>
  </si>
  <si>
    <t>情動：義憤なる陽光</t>
    <rPh sb="0" eb="2">
      <t>ジョウドウ</t>
    </rPh>
    <rPh sb="3" eb="5">
      <t>ギフン</t>
    </rPh>
    <rPh sb="7" eb="9">
      <t>ヨウコウ</t>
    </rPh>
    <phoneticPr fontId="6"/>
  </si>
  <si>
    <t>至近～遠</t>
    <rPh sb="0" eb="2">
      <t>シキン</t>
    </rPh>
    <rPh sb="3" eb="4">
      <t>エン</t>
    </rPh>
    <phoneticPr fontId="6"/>
  </si>
  <si>
    <t>S2</t>
    <phoneticPr fontId="6"/>
  </si>
  <si>
    <t>至近～中</t>
    <rPh sb="0" eb="2">
      <t>シキン</t>
    </rPh>
    <rPh sb="3" eb="4">
      <t>チュウ</t>
    </rPh>
    <phoneticPr fontId="6"/>
  </si>
  <si>
    <t>至近</t>
    <rPh sb="0" eb="2">
      <t>シキン</t>
    </rPh>
    <phoneticPr fontId="6"/>
  </si>
  <si>
    <t>S3</t>
    <phoneticPr fontId="6"/>
  </si>
  <si>
    <t>「魔力：斬+4」の魔法攻撃を行う。このアーツを組み合わせた攻撃で対象に1点でもダメージを与えた場合、「硬直」を与える。</t>
    <rPh sb="1" eb="3">
      <t>マリョク</t>
    </rPh>
    <rPh sb="4" eb="5">
      <t>ザン</t>
    </rPh>
    <rPh sb="9" eb="13">
      <t>マホウコウゲキ</t>
    </rPh>
    <rPh sb="14" eb="15">
      <t>オコナ</t>
    </rPh>
    <rPh sb="23" eb="24">
      <t>ク</t>
    </rPh>
    <rPh sb="25" eb="26">
      <t>ア</t>
    </rPh>
    <rPh sb="29" eb="31">
      <t>コウゲキ</t>
    </rPh>
    <rPh sb="32" eb="34">
      <t>タイショウ</t>
    </rPh>
    <rPh sb="36" eb="37">
      <t>テン</t>
    </rPh>
    <rPh sb="44" eb="45">
      <t>アタ</t>
    </rPh>
    <rPh sb="47" eb="49">
      <t>バアイ</t>
    </rPh>
    <rPh sb="51" eb="53">
      <t>コウチョク</t>
    </rPh>
    <rPh sb="55" eb="56">
      <t>アタ</t>
    </rPh>
    <phoneticPr fontId="3"/>
  </si>
  <si>
    <t>「魔力：斬+4」の魔法攻撃を行う。このアーツを組み合わせた攻撃で1点でもダメージを与えた場合、対象に「放心」を与える。</t>
    <rPh sb="1" eb="3">
      <t>マリョク</t>
    </rPh>
    <rPh sb="4" eb="5">
      <t>キ</t>
    </rPh>
    <rPh sb="9" eb="11">
      <t>マホウ</t>
    </rPh>
    <rPh sb="11" eb="13">
      <t>コウゲキ</t>
    </rPh>
    <rPh sb="14" eb="15">
      <t>オコナ</t>
    </rPh>
    <rPh sb="33" eb="34">
      <t>テン</t>
    </rPh>
    <rPh sb="41" eb="42">
      <t>アタ</t>
    </rPh>
    <rPh sb="44" eb="46">
      <t>バアイ</t>
    </rPh>
    <rPh sb="47" eb="49">
      <t>タイショウ</t>
    </rPh>
    <rPh sb="51" eb="53">
      <t>ホウシン</t>
    </rPh>
    <rPh sb="55" eb="56">
      <t>アタ</t>
    </rPh>
    <phoneticPr fontId="3"/>
  </si>
  <si>
    <t>「魔力：刺+4」の魔法攻撃を行う。このアーツを組み合わせた攻撃で1点でもダメージを与えた場合、対象に「衰弱」を与える。</t>
    <rPh sb="1" eb="3">
      <t>マリョク</t>
    </rPh>
    <rPh sb="4" eb="5">
      <t>サ</t>
    </rPh>
    <rPh sb="9" eb="13">
      <t>マホウコウゲキ</t>
    </rPh>
    <rPh sb="14" eb="15">
      <t>オコナ</t>
    </rPh>
    <rPh sb="33" eb="34">
      <t>テン</t>
    </rPh>
    <rPh sb="41" eb="42">
      <t>アタ</t>
    </rPh>
    <rPh sb="44" eb="46">
      <t>バアイ</t>
    </rPh>
    <rPh sb="47" eb="49">
      <t>タイショウ</t>
    </rPh>
    <rPh sb="51" eb="53">
      <t>スイジャク</t>
    </rPh>
    <rPh sb="55" eb="56">
      <t>アタ</t>
    </rPh>
    <phoneticPr fontId="3"/>
  </si>
  <si>
    <t>S4</t>
    <phoneticPr fontId="6"/>
  </si>
  <si>
    <t>魔法</t>
    <rPh sb="0" eb="2">
      <t>マホウ</t>
    </rPh>
    <phoneticPr fontId="6"/>
  </si>
  <si>
    <t>〔独〕</t>
    <rPh sb="1" eb="2">
      <t>ドク</t>
    </rPh>
    <phoneticPr fontId="3"/>
  </si>
  <si>
    <t>メジャー</t>
    <phoneticPr fontId="6"/>
  </si>
  <si>
    <t>「魔力：無+0」の魔法攻撃を行う。このアーツを組み合わせた攻撃で1点でもダメージを与えた場合、対象に「重圧」を与える。</t>
    <rPh sb="1" eb="3">
      <t>マリョク</t>
    </rPh>
    <rPh sb="4" eb="5">
      <t>ム</t>
    </rPh>
    <rPh sb="9" eb="11">
      <t>マホウ</t>
    </rPh>
    <rPh sb="11" eb="13">
      <t>コウゲキ</t>
    </rPh>
    <rPh sb="14" eb="15">
      <t>オコナ</t>
    </rPh>
    <rPh sb="23" eb="24">
      <t>ク</t>
    </rPh>
    <rPh sb="25" eb="26">
      <t>ア</t>
    </rPh>
    <rPh sb="29" eb="31">
      <t>コウゲキ</t>
    </rPh>
    <rPh sb="33" eb="34">
      <t>テン</t>
    </rPh>
    <rPh sb="41" eb="42">
      <t>アタ</t>
    </rPh>
    <rPh sb="44" eb="46">
      <t>バアイ</t>
    </rPh>
    <rPh sb="47" eb="49">
      <t>タイショウ</t>
    </rPh>
    <rPh sb="51" eb="53">
      <t>ジュウアツ</t>
    </rPh>
    <rPh sb="55" eb="56">
      <t>アタ</t>
    </rPh>
    <phoneticPr fontId="6"/>
  </si>
  <si>
    <t>〔独〕〔隠〕</t>
    <rPh sb="1" eb="2">
      <t>ドク</t>
    </rPh>
    <rPh sb="4" eb="5">
      <t>カク</t>
    </rPh>
    <phoneticPr fontId="6"/>
  </si>
  <si>
    <t>斥力盾式</t>
    <rPh sb="0" eb="2">
      <t>セキリョク</t>
    </rPh>
    <rPh sb="2" eb="3">
      <t>タテ</t>
    </rPh>
    <rPh sb="3" eb="4">
      <t>シキ</t>
    </rPh>
    <phoneticPr fontId="6"/>
  </si>
  <si>
    <t>力場盾式</t>
    <rPh sb="0" eb="2">
      <t>リキバ</t>
    </rPh>
    <rPh sb="2" eb="3">
      <t>タテ</t>
    </rPh>
    <rPh sb="3" eb="4">
      <t>シキ</t>
    </rPh>
    <phoneticPr fontId="6"/>
  </si>
  <si>
    <t>なし</t>
    <phoneticPr fontId="6"/>
  </si>
  <si>
    <t>セットアップ</t>
    <phoneticPr fontId="3"/>
  </si>
  <si>
    <t>このアーツを組み合わせた「種別：魔法」のアーツを「対象：範囲(選択)」に変更する。「材質：金属」の防具を装備していると使用できない。</t>
    <rPh sb="6" eb="7">
      <t>ク</t>
    </rPh>
    <rPh sb="8" eb="9">
      <t>ア</t>
    </rPh>
    <rPh sb="13" eb="15">
      <t>シュベツ</t>
    </rPh>
    <rPh sb="16" eb="18">
      <t>マホウ</t>
    </rPh>
    <rPh sb="25" eb="27">
      <t>タイショウ</t>
    </rPh>
    <rPh sb="28" eb="30">
      <t>ハンイ</t>
    </rPh>
    <rPh sb="31" eb="33">
      <t>センタク</t>
    </rPh>
    <rPh sb="36" eb="38">
      <t>ヘンコウ</t>
    </rPh>
    <phoneticPr fontId="3"/>
  </si>
  <si>
    <t>魔法、LV3</t>
    <rPh sb="0" eb="2">
      <t>マホウ</t>
    </rPh>
    <phoneticPr fontId="6"/>
  </si>
  <si>
    <t>〔独〕</t>
    <rPh sb="1" eb="2">
      <t>ドク</t>
    </rPh>
    <phoneticPr fontId="6"/>
  </si>
  <si>
    <t>リアクション</t>
    <phoneticPr fontId="6"/>
  </si>
  <si>
    <t>R2</t>
    <phoneticPr fontId="6"/>
  </si>
  <si>
    <t>自身</t>
    <rPh sb="0" eb="2">
      <t>ジシン</t>
    </rPh>
    <phoneticPr fontId="6"/>
  </si>
  <si>
    <t>このアーツを組み合わせたリアクションでは、物理攻撃に対してレジスト判定を行える(抵抗値を使用する)。</t>
    <rPh sb="21" eb="23">
      <t>ブツリ</t>
    </rPh>
    <rPh sb="40" eb="42">
      <t>テイコウ</t>
    </rPh>
    <phoneticPr fontId="6"/>
  </si>
  <si>
    <t>付与式：拡散</t>
    <rPh sb="0" eb="2">
      <t>フヨ</t>
    </rPh>
    <rPh sb="2" eb="3">
      <t>シキ</t>
    </rPh>
    <rPh sb="4" eb="6">
      <t>カクサン</t>
    </rPh>
    <phoneticPr fontId="6"/>
  </si>
  <si>
    <t>付与式：精錬</t>
    <rPh sb="0" eb="2">
      <t>フヨ</t>
    </rPh>
    <rPh sb="2" eb="3">
      <t>シキ</t>
    </rPh>
    <rPh sb="4" eb="6">
      <t>セイレン</t>
    </rPh>
    <phoneticPr fontId="6"/>
  </si>
  <si>
    <t>付与式：透過</t>
    <rPh sb="0" eb="2">
      <t>フヨ</t>
    </rPh>
    <rPh sb="2" eb="3">
      <t>シキ</t>
    </rPh>
    <rPh sb="4" eb="6">
      <t>トウカ</t>
    </rPh>
    <phoneticPr fontId="6"/>
  </si>
  <si>
    <t>付与式：遮断</t>
    <rPh sb="0" eb="2">
      <t>フヨ</t>
    </rPh>
    <rPh sb="2" eb="3">
      <t>シキ</t>
    </rPh>
    <rPh sb="4" eb="6">
      <t>シャダン</t>
    </rPh>
    <phoneticPr fontId="6"/>
  </si>
  <si>
    <t>付与式：倍加</t>
    <rPh sb="0" eb="2">
      <t>フヨ</t>
    </rPh>
    <rPh sb="2" eb="3">
      <t>シキ</t>
    </rPh>
    <rPh sb="4" eb="6">
      <t>バイカ</t>
    </rPh>
    <phoneticPr fontId="3"/>
  </si>
  <si>
    <t>なし</t>
    <phoneticPr fontId="6"/>
  </si>
  <si>
    <t>プレダメージ</t>
    <phoneticPr fontId="6"/>
  </si>
  <si>
    <t>自身には使用できない。対象が何らかのダメージを受ける時、そのダメージを2D10点減少させる。</t>
    <rPh sb="0" eb="2">
      <t>ジシン</t>
    </rPh>
    <rPh sb="4" eb="6">
      <t>シヨウ</t>
    </rPh>
    <rPh sb="11" eb="13">
      <t>タイショウ</t>
    </rPh>
    <rPh sb="14" eb="15">
      <t>ナン</t>
    </rPh>
    <rPh sb="23" eb="24">
      <t>ウ</t>
    </rPh>
    <rPh sb="26" eb="27">
      <t>トキ</t>
    </rPh>
    <rPh sb="39" eb="40">
      <t>テン</t>
    </rPh>
    <rPh sb="40" eb="42">
      <t>ゲンショウ</t>
    </rPh>
    <phoneticPr fontId="6"/>
  </si>
  <si>
    <t>付与式：魔剣</t>
    <rPh sb="0" eb="2">
      <t>フヨ</t>
    </rPh>
    <rPh sb="2" eb="3">
      <t>シキ</t>
    </rPh>
    <rPh sb="4" eb="6">
      <t>マケン</t>
    </rPh>
    <phoneticPr fontId="6"/>
  </si>
  <si>
    <t>このアーツを組み合わせた魔法攻撃のダメージロールに+[LV×5]点する。また、「射程：至近」になり、変更できない。</t>
    <rPh sb="6" eb="7">
      <t>ク</t>
    </rPh>
    <rPh sb="8" eb="9">
      <t>ア</t>
    </rPh>
    <rPh sb="12" eb="14">
      <t>マホウ</t>
    </rPh>
    <rPh sb="14" eb="16">
      <t>コウゲキ</t>
    </rPh>
    <rPh sb="40" eb="42">
      <t>シャテイ</t>
    </rPh>
    <rPh sb="43" eb="45">
      <t>シキン</t>
    </rPh>
    <rPh sb="50" eb="52">
      <t>ヘンコウ</t>
    </rPh>
    <phoneticPr fontId="6"/>
  </si>
  <si>
    <t>障壁盾式</t>
    <rPh sb="0" eb="2">
      <t>ショウヘキ</t>
    </rPh>
    <rPh sb="2" eb="3">
      <t>タテ</t>
    </rPh>
    <rPh sb="3" eb="4">
      <t>シキ</t>
    </rPh>
    <phoneticPr fontId="6"/>
  </si>
  <si>
    <t>重詠戦鬼</t>
    <rPh sb="0" eb="1">
      <t>ジュウ</t>
    </rPh>
    <rPh sb="1" eb="2">
      <t>エイ</t>
    </rPh>
    <rPh sb="2" eb="3">
      <t>セン</t>
    </rPh>
    <rPh sb="3" eb="4">
      <t>オニ</t>
    </rPh>
    <phoneticPr fontId="6"/>
  </si>
  <si>
    <t>R4</t>
    <phoneticPr fontId="6"/>
  </si>
  <si>
    <t>震えるマナ</t>
    <rPh sb="0" eb="1">
      <t>フル</t>
    </rPh>
    <phoneticPr fontId="6"/>
  </si>
  <si>
    <t>A1</t>
    <phoneticPr fontId="6"/>
  </si>
  <si>
    <t>-</t>
    <phoneticPr fontId="6"/>
  </si>
  <si>
    <t>-</t>
    <phoneticPr fontId="6"/>
  </si>
  <si>
    <t>解毒</t>
    <rPh sb="0" eb="2">
      <t>ゲドク</t>
    </rPh>
    <phoneticPr fontId="3"/>
  </si>
  <si>
    <t>ソウル、魔法</t>
    <rPh sb="4" eb="6">
      <t>マホウ</t>
    </rPh>
    <phoneticPr fontId="3"/>
  </si>
  <si>
    <t>マインド、魔法</t>
    <rPh sb="5" eb="7">
      <t>マホウ</t>
    </rPh>
    <phoneticPr fontId="6"/>
  </si>
  <si>
    <t>戦闘中、〔瘴気〕判定によって発生するダメージを3点減少させる。また、戦闘中以外なら、瘴気に汚染された地域を浄化し通行可能にする。</t>
    <rPh sb="0" eb="3">
      <t>セントウチュウ</t>
    </rPh>
    <rPh sb="5" eb="7">
      <t>ショウキ</t>
    </rPh>
    <rPh sb="8" eb="10">
      <t>ハンテイ</t>
    </rPh>
    <rPh sb="14" eb="16">
      <t>ハッセイ</t>
    </rPh>
    <rPh sb="24" eb="25">
      <t>テン</t>
    </rPh>
    <rPh sb="25" eb="27">
      <t>ゲンショウ</t>
    </rPh>
    <rPh sb="34" eb="37">
      <t>セントウチュウ</t>
    </rPh>
    <rPh sb="37" eb="39">
      <t>イガイ</t>
    </rPh>
    <rPh sb="42" eb="44">
      <t>ショウキ</t>
    </rPh>
    <rPh sb="45" eb="47">
      <t>オセン</t>
    </rPh>
    <rPh sb="50" eb="52">
      <t>チイキ</t>
    </rPh>
    <rPh sb="53" eb="55">
      <t>ジョウカ</t>
    </rPh>
    <rPh sb="56" eb="58">
      <t>ツウコウ</t>
    </rPh>
    <rPh sb="58" eb="60">
      <t>カノウ</t>
    </rPh>
    <phoneticPr fontId="3"/>
  </si>
  <si>
    <t>守護</t>
    <rPh sb="0" eb="2">
      <t>シュゴ</t>
    </rPh>
    <phoneticPr fontId="3"/>
  </si>
  <si>
    <t>ポストロール</t>
    <phoneticPr fontId="6"/>
  </si>
  <si>
    <t>R4</t>
    <phoneticPr fontId="6"/>
  </si>
  <si>
    <t>S1</t>
    <phoneticPr fontId="6"/>
  </si>
  <si>
    <t>マイナー</t>
    <phoneticPr fontId="6"/>
  </si>
  <si>
    <t>-</t>
    <phoneticPr fontId="6"/>
  </si>
  <si>
    <t>H5</t>
    <phoneticPr fontId="6"/>
  </si>
  <si>
    <t>〔秘〕</t>
    <rPh sb="1" eb="2">
      <t>ヒ</t>
    </rPh>
    <phoneticPr fontId="3"/>
  </si>
  <si>
    <t>「魔力：癒+[【知性】÷5](端数切捨て)」の魔法攻撃を行う。</t>
    <rPh sb="1" eb="3">
      <t>マリョク</t>
    </rPh>
    <rPh sb="4" eb="5">
      <t>ユ</t>
    </rPh>
    <rPh sb="8" eb="10">
      <t>チセイ</t>
    </rPh>
    <rPh sb="15" eb="17">
      <t>ハスウ</t>
    </rPh>
    <rPh sb="17" eb="19">
      <t>キリス</t>
    </rPh>
    <rPh sb="23" eb="25">
      <t>マホウ</t>
    </rPh>
    <rPh sb="25" eb="27">
      <t>コウゲキ</t>
    </rPh>
    <rPh sb="28" eb="29">
      <t>オコナ</t>
    </rPh>
    <phoneticPr fontId="3"/>
  </si>
  <si>
    <t>R1</t>
    <phoneticPr fontId="6"/>
  </si>
  <si>
    <t>至近～超遠</t>
    <rPh sb="0" eb="2">
      <t>シキン</t>
    </rPh>
    <rPh sb="3" eb="4">
      <t>チョウ</t>
    </rPh>
    <rPh sb="4" eb="5">
      <t>エン</t>
    </rPh>
    <phoneticPr fontId="6"/>
  </si>
  <si>
    <t>近～超遠</t>
    <rPh sb="0" eb="1">
      <t>キン</t>
    </rPh>
    <rPh sb="2" eb="3">
      <t>チョウ</t>
    </rPh>
    <rPh sb="3" eb="4">
      <t>エン</t>
    </rPh>
    <phoneticPr fontId="6"/>
  </si>
  <si>
    <t>このアーツを組み合わせた射撃攻撃を「射程：近～超遠」に変更する。</t>
    <rPh sb="6" eb="7">
      <t>ク</t>
    </rPh>
    <rPh sb="8" eb="9">
      <t>ア</t>
    </rPh>
    <rPh sb="12" eb="14">
      <t>シャゲキ</t>
    </rPh>
    <rPh sb="14" eb="16">
      <t>コウゲキ</t>
    </rPh>
    <rPh sb="18" eb="20">
      <t>シャテイ</t>
    </rPh>
    <rPh sb="21" eb="22">
      <t>キン</t>
    </rPh>
    <rPh sb="23" eb="24">
      <t>チョウ</t>
    </rPh>
    <rPh sb="24" eb="25">
      <t>エン</t>
    </rPh>
    <rPh sb="27" eb="29">
      <t>ヘンコウ</t>
    </rPh>
    <phoneticPr fontId="3"/>
  </si>
  <si>
    <t>自身には使用できない。対象が何らかのダメージを受ける時、そのダメージを2D10点減少させる。</t>
    <rPh sb="0" eb="2">
      <t>ジシン</t>
    </rPh>
    <rPh sb="4" eb="6">
      <t>シヨウ</t>
    </rPh>
    <rPh sb="11" eb="13">
      <t>タイショウ</t>
    </rPh>
    <rPh sb="14" eb="15">
      <t>ナン</t>
    </rPh>
    <rPh sb="23" eb="24">
      <t>ウ</t>
    </rPh>
    <rPh sb="26" eb="27">
      <t>トキ</t>
    </rPh>
    <rPh sb="39" eb="40">
      <t>テン</t>
    </rPh>
    <rPh sb="40" eb="42">
      <t>ゲンショウ</t>
    </rPh>
    <phoneticPr fontId="3"/>
  </si>
  <si>
    <t>このアーツを組み合わせたリアクションでは、物理攻撃に対してキャンセル判定を行える。</t>
    <phoneticPr fontId="6"/>
  </si>
  <si>
    <t>「魔力：癒+5」の魔法攻撃を行う。判定にスペシャルに成功したなら、ダメージロールに+1D10点する。</t>
    <rPh sb="1" eb="3">
      <t>マリョク</t>
    </rPh>
    <rPh sb="4" eb="5">
      <t>ユ</t>
    </rPh>
    <rPh sb="9" eb="11">
      <t>マホウ</t>
    </rPh>
    <rPh sb="11" eb="13">
      <t>コウゲキ</t>
    </rPh>
    <rPh sb="14" eb="15">
      <t>オコナ</t>
    </rPh>
    <rPh sb="17" eb="19">
      <t>ハンテイ</t>
    </rPh>
    <rPh sb="26" eb="28">
      <t>セイコウ</t>
    </rPh>
    <rPh sb="46" eb="47">
      <t>テン</t>
    </rPh>
    <phoneticPr fontId="3"/>
  </si>
  <si>
    <t>他のキャラクターが〔独魔〕〔擬魔〕〔瘴気〕のいずれかを使用する魔法攻撃を行った時、リアクション前に使用できる。その命中判定と対決を行い、対決に勝利したなら、その魔法攻撃を自動失敗させる。</t>
    <rPh sb="0" eb="1">
      <t>ホカ</t>
    </rPh>
    <rPh sb="10" eb="11">
      <t>ドク</t>
    </rPh>
    <rPh sb="11" eb="12">
      <t>マ</t>
    </rPh>
    <rPh sb="14" eb="15">
      <t>ギ</t>
    </rPh>
    <rPh sb="15" eb="16">
      <t>マ</t>
    </rPh>
    <rPh sb="18" eb="20">
      <t>ショウキ</t>
    </rPh>
    <rPh sb="27" eb="29">
      <t>シヨウ</t>
    </rPh>
    <rPh sb="31" eb="33">
      <t>マホウ</t>
    </rPh>
    <rPh sb="33" eb="35">
      <t>コウゲキ</t>
    </rPh>
    <rPh sb="36" eb="37">
      <t>オコナ</t>
    </rPh>
    <rPh sb="39" eb="40">
      <t>トキ</t>
    </rPh>
    <rPh sb="47" eb="48">
      <t>マエ</t>
    </rPh>
    <rPh sb="49" eb="51">
      <t>シヨウ</t>
    </rPh>
    <rPh sb="57" eb="59">
      <t>メイチュウ</t>
    </rPh>
    <rPh sb="59" eb="61">
      <t>ハンテイ</t>
    </rPh>
    <rPh sb="62" eb="64">
      <t>タイケツ</t>
    </rPh>
    <rPh sb="65" eb="66">
      <t>オコナ</t>
    </rPh>
    <rPh sb="68" eb="70">
      <t>タイケツ</t>
    </rPh>
    <rPh sb="71" eb="73">
      <t>ショウリ</t>
    </rPh>
    <rPh sb="80" eb="82">
      <t>マホウ</t>
    </rPh>
    <rPh sb="82" eb="84">
      <t>コウゲキ</t>
    </rPh>
    <rPh sb="85" eb="87">
      <t>ジドウ</t>
    </rPh>
    <rPh sb="87" eb="89">
      <t>シッパイ</t>
    </rPh>
    <phoneticPr fontId="3"/>
  </si>
  <si>
    <t>S3</t>
    <phoneticPr fontId="6"/>
  </si>
  <si>
    <t>神食</t>
    <rPh sb="0" eb="1">
      <t>カミ</t>
    </rPh>
    <rPh sb="1" eb="2">
      <t>ショク</t>
    </rPh>
    <phoneticPr fontId="6"/>
  </si>
  <si>
    <t>シーン(選択)</t>
    <rPh sb="4" eb="6">
      <t>センタク</t>
    </rPh>
    <phoneticPr fontId="6"/>
  </si>
  <si>
    <t>S4</t>
    <phoneticPr fontId="6"/>
  </si>
  <si>
    <t>なし</t>
    <phoneticPr fontId="6"/>
  </si>
  <si>
    <t>操運人形</t>
    <rPh sb="0" eb="1">
      <t>アヤツ</t>
    </rPh>
    <rPh sb="1" eb="2">
      <t>ウン</t>
    </rPh>
    <rPh sb="2" eb="4">
      <t>ニンギョウ</t>
    </rPh>
    <phoneticPr fontId="6"/>
  </si>
  <si>
    <t>フェイト・リーブラ</t>
    <phoneticPr fontId="6"/>
  </si>
  <si>
    <t>シーン(強制)</t>
    <rPh sb="4" eb="6">
      <t>キョウセイ</t>
    </rPh>
    <phoneticPr fontId="6"/>
  </si>
  <si>
    <t>ウェザー・リポート</t>
    <phoneticPr fontId="6"/>
  </si>
  <si>
    <t>シーン</t>
    <phoneticPr fontId="3"/>
  </si>
  <si>
    <t>シーンに与えられている「炎天」「雨天」「雷天」を全て打ち消す。</t>
    <rPh sb="4" eb="5">
      <t>アタ</t>
    </rPh>
    <rPh sb="12" eb="14">
      <t>エンテン</t>
    </rPh>
    <rPh sb="16" eb="18">
      <t>ウテン</t>
    </rPh>
    <rPh sb="20" eb="21">
      <t>ライ</t>
    </rPh>
    <rPh sb="21" eb="22">
      <t>テン</t>
    </rPh>
    <rPh sb="24" eb="25">
      <t>スベ</t>
    </rPh>
    <rPh sb="26" eb="27">
      <t>ウ</t>
    </rPh>
    <rPh sb="28" eb="29">
      <t>ケ</t>
    </rPh>
    <phoneticPr fontId="3"/>
  </si>
  <si>
    <t>アキュート・ソウル</t>
    <phoneticPr fontId="6"/>
  </si>
  <si>
    <t>アキュート・ブラッド</t>
    <phoneticPr fontId="6"/>
  </si>
  <si>
    <t>リジェネレイト</t>
    <phoneticPr fontId="6"/>
  </si>
  <si>
    <t>なし</t>
    <phoneticPr fontId="6"/>
  </si>
  <si>
    <t>S1</t>
    <phoneticPr fontId="6"/>
  </si>
  <si>
    <t>クリンナップ</t>
    <phoneticPr fontId="6"/>
  </si>
  <si>
    <t>アンプリファイア</t>
    <phoneticPr fontId="6"/>
  </si>
  <si>
    <t>-</t>
    <phoneticPr fontId="6"/>
  </si>
  <si>
    <t>ウィル・オ・ウィスプ</t>
    <phoneticPr fontId="6"/>
  </si>
  <si>
    <t>マナ・トーチ</t>
    <phoneticPr fontId="6"/>
  </si>
  <si>
    <t>リムーブ・カース</t>
    <phoneticPr fontId="6"/>
  </si>
  <si>
    <t>このアーツを組み合わせた魔法攻撃の攻撃対象は魔物(テネブリス、《魔物体質》を持つなど)のレギオンまたはルフィアンのみとなり、命中した場合、ダメージを与える代わりに「死亡」を与える。</t>
    <rPh sb="6" eb="7">
      <t>ク</t>
    </rPh>
    <rPh sb="8" eb="9">
      <t>ア</t>
    </rPh>
    <rPh sb="12" eb="14">
      <t>マホウ</t>
    </rPh>
    <rPh sb="14" eb="16">
      <t>コウゲキ</t>
    </rPh>
    <rPh sb="17" eb="19">
      <t>コウゲキ</t>
    </rPh>
    <rPh sb="19" eb="21">
      <t>タイショウ</t>
    </rPh>
    <rPh sb="22" eb="24">
      <t>マモノ</t>
    </rPh>
    <rPh sb="62" eb="64">
      <t>メイチュウ</t>
    </rPh>
    <rPh sb="66" eb="68">
      <t>バアイ</t>
    </rPh>
    <rPh sb="74" eb="75">
      <t>アタ</t>
    </rPh>
    <rPh sb="77" eb="78">
      <t>カ</t>
    </rPh>
    <rPh sb="82" eb="84">
      <t>シボウ</t>
    </rPh>
    <rPh sb="86" eb="87">
      <t>アタ</t>
    </rPh>
    <phoneticPr fontId="3"/>
  </si>
  <si>
    <t>セットアップ</t>
    <phoneticPr fontId="6"/>
  </si>
  <si>
    <t>フィックス・アーム</t>
    <phoneticPr fontId="6"/>
  </si>
  <si>
    <t>ショートカット・コマンド</t>
    <phoneticPr fontId="6"/>
  </si>
  <si>
    <t>魔法</t>
    <rPh sb="0" eb="2">
      <t>マホウ</t>
    </rPh>
    <phoneticPr fontId="6"/>
  </si>
  <si>
    <t>メジャー</t>
    <phoneticPr fontId="6"/>
  </si>
  <si>
    <t>S3</t>
    <phoneticPr fontId="6"/>
  </si>
  <si>
    <t>至近</t>
    <rPh sb="0" eb="2">
      <t>シキン</t>
    </rPh>
    <phoneticPr fontId="6"/>
  </si>
  <si>
    <t>〔擬〕</t>
    <rPh sb="1" eb="2">
      <t>ギ</t>
    </rPh>
    <phoneticPr fontId="3"/>
  </si>
  <si>
    <t>〔独〕〔秘〕〔擬〕</t>
    <rPh sb="1" eb="2">
      <t>ドク</t>
    </rPh>
    <rPh sb="4" eb="5">
      <t>ヒ</t>
    </rPh>
    <rPh sb="7" eb="8">
      <t>ギ</t>
    </rPh>
    <phoneticPr fontId="3"/>
  </si>
  <si>
    <t>スロウ・スペル</t>
    <phoneticPr fontId="6"/>
  </si>
  <si>
    <t>シュード・フレイム</t>
    <phoneticPr fontId="6"/>
  </si>
  <si>
    <t>至近～超遠</t>
    <rPh sb="0" eb="2">
      <t>シキン</t>
    </rPh>
    <rPh sb="3" eb="4">
      <t>チョウ</t>
    </rPh>
    <rPh sb="4" eb="5">
      <t>エン</t>
    </rPh>
    <phoneticPr fontId="6"/>
  </si>
  <si>
    <t>H</t>
    <phoneticPr fontId="6"/>
  </si>
  <si>
    <t>H4</t>
    <phoneticPr fontId="6"/>
  </si>
  <si>
    <t>R3</t>
    <phoneticPr fontId="6"/>
  </si>
  <si>
    <t>アクセレイト</t>
    <phoneticPr fontId="6"/>
  </si>
  <si>
    <t>このアーツを組み合わせた攻撃でのダメージロールに+[差分値]する。グロウの効果では使えない。</t>
    <rPh sb="6" eb="7">
      <t>ク</t>
    </rPh>
    <rPh sb="8" eb="9">
      <t>ア</t>
    </rPh>
    <rPh sb="12" eb="14">
      <t>コウゲキ</t>
    </rPh>
    <rPh sb="26" eb="28">
      <t>サブン</t>
    </rPh>
    <rPh sb="28" eb="29">
      <t>チ</t>
    </rPh>
    <rPh sb="37" eb="39">
      <t>コウカ</t>
    </rPh>
    <rPh sb="41" eb="42">
      <t>ツカ</t>
    </rPh>
    <phoneticPr fontId="3"/>
  </si>
  <si>
    <t>その判定のダイス1つの出目を2まで下げることができる。</t>
    <rPh sb="2" eb="4">
      <t>ハンテイ</t>
    </rPh>
    <rPh sb="11" eb="13">
      <t>デメ</t>
    </rPh>
    <rPh sb="17" eb="18">
      <t>サ</t>
    </rPh>
    <phoneticPr fontId="3"/>
  </si>
  <si>
    <t>プレダメージ</t>
    <phoneticPr fontId="6"/>
  </si>
  <si>
    <t>壮健</t>
    <rPh sb="0" eb="2">
      <t>ソウケン</t>
    </rPh>
    <phoneticPr fontId="6"/>
  </si>
  <si>
    <t>ソリッド・バリア</t>
    <phoneticPr fontId="6"/>
  </si>
  <si>
    <t>S2</t>
    <phoneticPr fontId="6"/>
  </si>
  <si>
    <t>魔法、LV5</t>
    <rPh sb="0" eb="2">
      <t>マホウ</t>
    </rPh>
    <phoneticPr fontId="6"/>
  </si>
  <si>
    <t>セットアップ</t>
    <phoneticPr fontId="6"/>
  </si>
  <si>
    <t>このアーツを組み合わせたレジスト判定の対象を範囲(選択)に変更する。</t>
    <phoneticPr fontId="6"/>
  </si>
  <si>
    <t>コンストラクト・シェル</t>
    <phoneticPr fontId="6"/>
  </si>
  <si>
    <t>魔法、LV3</t>
    <rPh sb="0" eb="2">
      <t>マホウ</t>
    </rPh>
    <phoneticPr fontId="6"/>
  </si>
  <si>
    <t>R2</t>
    <phoneticPr fontId="6"/>
  </si>
  <si>
    <t>単体</t>
    <rPh sb="0" eb="2">
      <t>タンタイ</t>
    </rPh>
    <phoneticPr fontId="6"/>
  </si>
  <si>
    <t>なし</t>
    <phoneticPr fontId="6"/>
  </si>
  <si>
    <t>単体の持つ「破壊」された武器か防具、アイテム1つを対象とする。そのアイテムをこの戦闘中のみ、使用可能にする。</t>
    <rPh sb="0" eb="2">
      <t>タンタイ</t>
    </rPh>
    <rPh sb="3" eb="4">
      <t>モ</t>
    </rPh>
    <rPh sb="6" eb="8">
      <t>ハカイ</t>
    </rPh>
    <rPh sb="12" eb="14">
      <t>ブキ</t>
    </rPh>
    <rPh sb="15" eb="17">
      <t>ボウグ</t>
    </rPh>
    <rPh sb="25" eb="27">
      <t>タイショウ</t>
    </rPh>
    <rPh sb="40" eb="43">
      <t>セントウチュウ</t>
    </rPh>
    <rPh sb="46" eb="48">
      <t>シヨウ</t>
    </rPh>
    <rPh sb="48" eb="50">
      <t>カノウ</t>
    </rPh>
    <phoneticPr fontId="6"/>
  </si>
  <si>
    <t>R3</t>
    <phoneticPr fontId="6"/>
  </si>
  <si>
    <t>S1</t>
    <phoneticPr fontId="6"/>
  </si>
  <si>
    <t>S[LV]</t>
    <phoneticPr fontId="6"/>
  </si>
  <si>
    <t>-</t>
    <phoneticPr fontId="6"/>
  </si>
  <si>
    <t>このアーツには特別に「技能：擬魔」かつ「タイミング：メジャー」のアーツが組み合い、その効果で特殊攻撃を行うことができる。</t>
    <rPh sb="11" eb="13">
      <t>ギノウ</t>
    </rPh>
    <rPh sb="14" eb="15">
      <t>ギ</t>
    </rPh>
    <rPh sb="15" eb="16">
      <t>マ</t>
    </rPh>
    <rPh sb="46" eb="48">
      <t>トクシュ</t>
    </rPh>
    <phoneticPr fontId="6"/>
  </si>
  <si>
    <t>純真</t>
    <rPh sb="0" eb="2">
      <t>ジュンシン</t>
    </rPh>
    <phoneticPr fontId="6"/>
  </si>
  <si>
    <t>魔法</t>
    <rPh sb="0" eb="2">
      <t>マホウ</t>
    </rPh>
    <phoneticPr fontId="6"/>
  </si>
  <si>
    <t>なし</t>
    <phoneticPr fontId="6"/>
  </si>
  <si>
    <t>-</t>
    <phoneticPr fontId="6"/>
  </si>
  <si>
    <t>自身</t>
    <rPh sb="0" eb="2">
      <t>ジシン</t>
    </rPh>
    <phoneticPr fontId="6"/>
  </si>
  <si>
    <t>鎮心</t>
    <rPh sb="0" eb="1">
      <t>シズ</t>
    </rPh>
    <rPh sb="1" eb="2">
      <t>ココロ</t>
    </rPh>
    <phoneticPr fontId="6"/>
  </si>
  <si>
    <t>〔瘴〕〔隠〕</t>
    <rPh sb="1" eb="2">
      <t>ショウ</t>
    </rPh>
    <rPh sb="4" eb="5">
      <t>イン</t>
    </rPh>
    <phoneticPr fontId="3"/>
  </si>
  <si>
    <t>至近</t>
    <rPh sb="0" eb="2">
      <t>シキン</t>
    </rPh>
    <phoneticPr fontId="6"/>
  </si>
  <si>
    <t>至近～近</t>
    <rPh sb="0" eb="2">
      <t>シキン</t>
    </rPh>
    <rPh sb="3" eb="4">
      <t>キン</t>
    </rPh>
    <phoneticPr fontId="6"/>
  </si>
  <si>
    <t>二重瘴化</t>
    <rPh sb="0" eb="2">
      <t>ニジュウ</t>
    </rPh>
    <rPh sb="2" eb="3">
      <t>ショウ</t>
    </rPh>
    <rPh sb="3" eb="4">
      <t>カ</t>
    </rPh>
    <phoneticPr fontId="3"/>
  </si>
  <si>
    <t>-</t>
    <phoneticPr fontId="6"/>
  </si>
  <si>
    <t>狂喜の唄</t>
    <rPh sb="0" eb="2">
      <t>キョウキ</t>
    </rPh>
    <rPh sb="3" eb="4">
      <t>ウタ</t>
    </rPh>
    <phoneticPr fontId="3"/>
  </si>
  <si>
    <t>瘴気純化</t>
    <rPh sb="0" eb="2">
      <t>ショウキ</t>
    </rPh>
    <rPh sb="2" eb="4">
      <t>ジュンカ</t>
    </rPh>
    <phoneticPr fontId="3"/>
  </si>
  <si>
    <t>「魔力：刺+5」の魔法攻撃を行う。対象が「材質：金属」の防具を1つでも装備している場合、このアーツを組み合わせた攻撃のダメージロールに+5点する。</t>
    <rPh sb="1" eb="3">
      <t>マリョク</t>
    </rPh>
    <rPh sb="4" eb="5">
      <t>サ</t>
    </rPh>
    <rPh sb="9" eb="11">
      <t>マホウ</t>
    </rPh>
    <rPh sb="11" eb="13">
      <t>コウゲキ</t>
    </rPh>
    <rPh sb="14" eb="15">
      <t>オコナ</t>
    </rPh>
    <rPh sb="17" eb="19">
      <t>タイショウ</t>
    </rPh>
    <rPh sb="21" eb="23">
      <t>ザイシツ</t>
    </rPh>
    <rPh sb="24" eb="26">
      <t>キンゾク</t>
    </rPh>
    <rPh sb="28" eb="30">
      <t>ボウグ</t>
    </rPh>
    <rPh sb="35" eb="37">
      <t>ソウビ</t>
    </rPh>
    <rPh sb="41" eb="43">
      <t>バアイ</t>
    </rPh>
    <rPh sb="50" eb="51">
      <t>ク</t>
    </rPh>
    <rPh sb="52" eb="53">
      <t>ア</t>
    </rPh>
    <rPh sb="56" eb="58">
      <t>コウゲキ</t>
    </rPh>
    <rPh sb="69" eb="70">
      <t>テン</t>
    </rPh>
    <phoneticPr fontId="3"/>
  </si>
  <si>
    <t>至近～中</t>
    <rPh sb="0" eb="2">
      <t>シキン</t>
    </rPh>
    <rPh sb="3" eb="4">
      <t>チュウ</t>
    </rPh>
    <phoneticPr fontId="6"/>
  </si>
  <si>
    <t>病魔増悪</t>
    <rPh sb="0" eb="2">
      <t>ビョウマ</t>
    </rPh>
    <rPh sb="2" eb="4">
      <t>ゾウアク</t>
    </rPh>
    <phoneticPr fontId="3"/>
  </si>
  <si>
    <t>なし</t>
    <phoneticPr fontId="6"/>
  </si>
  <si>
    <t>義翼なる闇</t>
    <rPh sb="0" eb="1">
      <t>ギ</t>
    </rPh>
    <rPh sb="1" eb="2">
      <t>ヨク</t>
    </rPh>
    <rPh sb="4" eb="5">
      <t>ヤミ</t>
    </rPh>
    <phoneticPr fontId="6"/>
  </si>
  <si>
    <t>LV3</t>
    <phoneticPr fontId="6"/>
  </si>
  <si>
    <t>常時</t>
    <rPh sb="0" eb="2">
      <t>ジョウジ</t>
    </rPh>
    <phoneticPr fontId="6"/>
  </si>
  <si>
    <t>-</t>
    <phoneticPr fontId="6"/>
  </si>
  <si>
    <t>自身</t>
    <rPh sb="0" eb="2">
      <t>ジシン</t>
    </rPh>
    <phoneticPr fontId="6"/>
  </si>
  <si>
    <t>メジャー</t>
    <phoneticPr fontId="6"/>
  </si>
  <si>
    <t>ムーブ</t>
    <phoneticPr fontId="6"/>
  </si>
  <si>
    <t>メジャー</t>
    <phoneticPr fontId="6"/>
  </si>
  <si>
    <t>〔瘴〕</t>
    <rPh sb="1" eb="2">
      <t>ショウ</t>
    </rPh>
    <phoneticPr fontId="3"/>
  </si>
  <si>
    <t>〔自〕</t>
    <rPh sb="1" eb="2">
      <t>ジ</t>
    </rPh>
    <phoneticPr fontId="3"/>
  </si>
  <si>
    <t>堕落者</t>
    <rPh sb="0" eb="2">
      <t>ダラク</t>
    </rPh>
    <rPh sb="2" eb="3">
      <t>シャ</t>
    </rPh>
    <phoneticPr fontId="6"/>
  </si>
  <si>
    <t>闇霧の歩み</t>
    <rPh sb="0" eb="1">
      <t>ヤミ</t>
    </rPh>
    <rPh sb="1" eb="2">
      <t>キリ</t>
    </rPh>
    <rPh sb="3" eb="4">
      <t>アユ</t>
    </rPh>
    <phoneticPr fontId="6"/>
  </si>
  <si>
    <t>S3</t>
    <phoneticPr fontId="6"/>
  </si>
  <si>
    <t>ムーブ</t>
    <phoneticPr fontId="6"/>
  </si>
  <si>
    <t>レギオン</t>
    <phoneticPr fontId="6"/>
  </si>
  <si>
    <t>増悪する怨嗟</t>
    <rPh sb="0" eb="2">
      <t>ゾウアク</t>
    </rPh>
    <rPh sb="4" eb="6">
      <t>エンサ</t>
    </rPh>
    <phoneticPr fontId="6"/>
  </si>
  <si>
    <t>勇名</t>
    <rPh sb="0" eb="2">
      <t>ユウメイ</t>
    </rPh>
    <phoneticPr fontId="6"/>
  </si>
  <si>
    <t>-</t>
    <phoneticPr fontId="6"/>
  </si>
  <si>
    <t>口伝の武具</t>
    <rPh sb="0" eb="2">
      <t>クデン</t>
    </rPh>
    <rPh sb="3" eb="5">
      <t>ブグ</t>
    </rPh>
    <phoneticPr fontId="6"/>
  </si>
  <si>
    <t>なし</t>
    <phoneticPr fontId="6"/>
  </si>
  <si>
    <t>常時</t>
    <rPh sb="0" eb="2">
      <t>ジョウジ</t>
    </rPh>
    <phoneticPr fontId="6"/>
  </si>
  <si>
    <t>-</t>
    <phoneticPr fontId="6"/>
  </si>
  <si>
    <t>自身</t>
    <rPh sb="0" eb="2">
      <t>ジシン</t>
    </rPh>
    <phoneticPr fontId="6"/>
  </si>
  <si>
    <t>闇脚</t>
    <rPh sb="0" eb="1">
      <t>ヤミ</t>
    </rPh>
    <rPh sb="1" eb="2">
      <t>アシ</t>
    </rPh>
    <phoneticPr fontId="3"/>
  </si>
  <si>
    <t>「分類：暗器」の武器(レリック含む)を攻撃に使用しなければ、このアーツは使用できない。〔隠密〕で物理攻撃を行う。そのメインフェイズ中、使用している武器を「威力：無」に変更する。</t>
    <rPh sb="1" eb="3">
      <t>ブンルイ</t>
    </rPh>
    <rPh sb="4" eb="6">
      <t>アンキ</t>
    </rPh>
    <rPh sb="8" eb="10">
      <t>ブキ</t>
    </rPh>
    <rPh sb="15" eb="16">
      <t>フク</t>
    </rPh>
    <rPh sb="19" eb="21">
      <t>コウゲキ</t>
    </rPh>
    <rPh sb="22" eb="24">
      <t>シヨウ</t>
    </rPh>
    <rPh sb="36" eb="38">
      <t>シヨウ</t>
    </rPh>
    <rPh sb="44" eb="46">
      <t>オンミツ</t>
    </rPh>
    <rPh sb="48" eb="50">
      <t>ブツリ</t>
    </rPh>
    <rPh sb="50" eb="52">
      <t>コウゲキ</t>
    </rPh>
    <rPh sb="53" eb="54">
      <t>オコナ</t>
    </rPh>
    <rPh sb="65" eb="66">
      <t>チュウ</t>
    </rPh>
    <rPh sb="67" eb="69">
      <t>シヨウ</t>
    </rPh>
    <rPh sb="73" eb="75">
      <t>ブキ</t>
    </rPh>
    <rPh sb="77" eb="79">
      <t>イリョク</t>
    </rPh>
    <rPh sb="80" eb="81">
      <t>ム</t>
    </rPh>
    <rPh sb="83" eb="85">
      <t>ヘンコウ</t>
    </rPh>
    <phoneticPr fontId="3"/>
  </si>
  <si>
    <t>至近</t>
    <rPh sb="0" eb="2">
      <t>シキン</t>
    </rPh>
    <phoneticPr fontId="6"/>
  </si>
  <si>
    <t>死線</t>
    <rPh sb="0" eb="2">
      <t>シセン</t>
    </rPh>
    <phoneticPr fontId="3"/>
  </si>
  <si>
    <t>-</t>
    <phoneticPr fontId="3"/>
  </si>
  <si>
    <t>〔隠〕</t>
    <rPh sb="1" eb="2">
      <t>イン</t>
    </rPh>
    <phoneticPr fontId="3"/>
  </si>
  <si>
    <t>-</t>
    <phoneticPr fontId="6"/>
  </si>
  <si>
    <t>死者の花</t>
    <rPh sb="0" eb="2">
      <t>シシャ</t>
    </rPh>
    <rPh sb="3" eb="4">
      <t>ハナ</t>
    </rPh>
    <phoneticPr fontId="6"/>
  </si>
  <si>
    <t>なし</t>
    <phoneticPr fontId="6"/>
  </si>
  <si>
    <t>メジャー</t>
    <phoneticPr fontId="6"/>
  </si>
  <si>
    <t>武器</t>
    <rPh sb="0" eb="2">
      <t>ブキ</t>
    </rPh>
    <phoneticPr fontId="6"/>
  </si>
  <si>
    <t>-</t>
    <phoneticPr fontId="6"/>
  </si>
  <si>
    <t>S3</t>
    <phoneticPr fontId="6"/>
  </si>
  <si>
    <t>〔回〕</t>
    <rPh sb="1" eb="2">
      <t>カイ</t>
    </rPh>
    <phoneticPr fontId="6"/>
  </si>
  <si>
    <t>セットアップ</t>
    <phoneticPr fontId="6"/>
  </si>
  <si>
    <t>【肉体】</t>
    <rPh sb="1" eb="3">
      <t>ニクタイ</t>
    </rPh>
    <phoneticPr fontId="6"/>
  </si>
  <si>
    <t>なし</t>
    <phoneticPr fontId="6"/>
  </si>
  <si>
    <t>S</t>
    <phoneticPr fontId="6"/>
  </si>
  <si>
    <t>立ち塞がる壁</t>
    <rPh sb="0" eb="1">
      <t>タ</t>
    </rPh>
    <rPh sb="2" eb="3">
      <t>フサ</t>
    </rPh>
    <rPh sb="5" eb="6">
      <t>カベ</t>
    </rPh>
    <phoneticPr fontId="6"/>
  </si>
  <si>
    <t>LV3</t>
    <phoneticPr fontId="6"/>
  </si>
  <si>
    <t>丹毒術</t>
    <rPh sb="0" eb="2">
      <t>タンドク</t>
    </rPh>
    <rPh sb="2" eb="3">
      <t>ジュツ</t>
    </rPh>
    <phoneticPr fontId="6"/>
  </si>
  <si>
    <t>点穴</t>
    <rPh sb="0" eb="1">
      <t>テン</t>
    </rPh>
    <rPh sb="1" eb="2">
      <t>ケツ</t>
    </rPh>
    <phoneticPr fontId="3"/>
  </si>
  <si>
    <t>無面目</t>
    <rPh sb="0" eb="1">
      <t>ム</t>
    </rPh>
    <rPh sb="1" eb="3">
      <t>メンモク</t>
    </rPh>
    <phoneticPr fontId="6"/>
  </si>
  <si>
    <t>鶺鴒</t>
    <rPh sb="0" eb="2">
      <t>セキレイ</t>
    </rPh>
    <phoneticPr fontId="6"/>
  </si>
  <si>
    <t>登場判定</t>
    <rPh sb="0" eb="2">
      <t>トウジョウ</t>
    </rPh>
    <rPh sb="2" eb="4">
      <t>ハンテイ</t>
    </rPh>
    <phoneticPr fontId="6"/>
  </si>
  <si>
    <t>〔隠密〕判定で登場判定を行うことができる。この判定に成功した場合、シーンに「隠密」状態で登場することができる。「隠密」状態のキャラクターに気づくには、〔観察〕判定が必要である。〔観察〕判定に対して、このアーツでリアクションすることができる。</t>
    <rPh sb="1" eb="4">
      <t>オンミツ｝</t>
    </rPh>
    <rPh sb="4" eb="6">
      <t>ハンテイ</t>
    </rPh>
    <rPh sb="7" eb="9">
      <t>トウジョウ</t>
    </rPh>
    <rPh sb="9" eb="11">
      <t>ハンテイ</t>
    </rPh>
    <rPh sb="12" eb="13">
      <t>オコナ</t>
    </rPh>
    <rPh sb="23" eb="25">
      <t>ハンテイ</t>
    </rPh>
    <rPh sb="26" eb="28">
      <t>セイコウ</t>
    </rPh>
    <rPh sb="30" eb="32">
      <t>バアイ</t>
    </rPh>
    <rPh sb="38" eb="40">
      <t>オンミツ</t>
    </rPh>
    <rPh sb="41" eb="43">
      <t>ジョウタイ</t>
    </rPh>
    <rPh sb="44" eb="46">
      <t>トウジョウ</t>
    </rPh>
    <rPh sb="56" eb="58">
      <t>オンミツ</t>
    </rPh>
    <rPh sb="59" eb="61">
      <t>ジョウタイ</t>
    </rPh>
    <rPh sb="69" eb="70">
      <t>キ</t>
    </rPh>
    <rPh sb="76" eb="78">
      <t>カンサツ</t>
    </rPh>
    <rPh sb="79" eb="81">
      <t>ハンテイ</t>
    </rPh>
    <rPh sb="82" eb="84">
      <t>ヒツヨウ</t>
    </rPh>
    <rPh sb="89" eb="91">
      <t>カンサツ</t>
    </rPh>
    <rPh sb="92" eb="94">
      <t>ハンテイ</t>
    </rPh>
    <rPh sb="95" eb="96">
      <t>タイ</t>
    </rPh>
    <phoneticPr fontId="6"/>
  </si>
  <si>
    <t>H3</t>
    <phoneticPr fontId="6"/>
  </si>
  <si>
    <t>影縫い</t>
    <rPh sb="0" eb="1">
      <t>カゲ</t>
    </rPh>
    <rPh sb="1" eb="2">
      <t>ヌ</t>
    </rPh>
    <phoneticPr fontId="6"/>
  </si>
  <si>
    <t>ポストダメージ</t>
    <phoneticPr fontId="6"/>
  </si>
  <si>
    <t>至近～近</t>
    <rPh sb="0" eb="2">
      <t>シキン</t>
    </rPh>
    <rPh sb="3" eb="4">
      <t>キン</t>
    </rPh>
    <phoneticPr fontId="6"/>
  </si>
  <si>
    <t>不可視の一閃</t>
    <rPh sb="0" eb="3">
      <t>フカシ</t>
    </rPh>
    <rPh sb="4" eb="6">
      <t>イッセン</t>
    </rPh>
    <phoneticPr fontId="3"/>
  </si>
  <si>
    <t>鋭角の猟犬</t>
    <rPh sb="0" eb="2">
      <t>エイカク</t>
    </rPh>
    <rPh sb="3" eb="5">
      <t>リョウケン</t>
    </rPh>
    <phoneticPr fontId="6"/>
  </si>
  <si>
    <t>-</t>
    <phoneticPr fontId="6"/>
  </si>
  <si>
    <t>影巣本能</t>
    <rPh sb="0" eb="1">
      <t>カゲ</t>
    </rPh>
    <rPh sb="1" eb="2">
      <t>ス</t>
    </rPh>
    <rPh sb="2" eb="4">
      <t>ホンノウ</t>
    </rPh>
    <phoneticPr fontId="6"/>
  </si>
  <si>
    <t>〔心〕</t>
    <rPh sb="1" eb="2">
      <t>ココロ</t>
    </rPh>
    <phoneticPr fontId="6"/>
  </si>
  <si>
    <t>〔製〕</t>
    <rPh sb="1" eb="2">
      <t>セイ</t>
    </rPh>
    <phoneticPr fontId="3"/>
  </si>
  <si>
    <t>4ホーン</t>
    <phoneticPr fontId="6"/>
  </si>
  <si>
    <t>R1</t>
    <phoneticPr fontId="6"/>
  </si>
  <si>
    <t>対象が何らかのダメージを受ける時、そのダメージを2D10点減少させる。</t>
    <rPh sb="0" eb="2">
      <t>タイショウ</t>
    </rPh>
    <rPh sb="3" eb="4">
      <t>ナン</t>
    </rPh>
    <rPh sb="12" eb="13">
      <t>ウ</t>
    </rPh>
    <rPh sb="15" eb="16">
      <t>トキ</t>
    </rPh>
    <rPh sb="28" eb="29">
      <t>テン</t>
    </rPh>
    <rPh sb="29" eb="31">
      <t>ゲンショウ</t>
    </rPh>
    <phoneticPr fontId="3"/>
  </si>
  <si>
    <t>2ホーン</t>
    <phoneticPr fontId="6"/>
  </si>
  <si>
    <t>アクト中、対象の武器1つ(レリック含む)の威力固定値全て、または防御値と抵抗値を+4する。</t>
    <rPh sb="3" eb="4">
      <t>チュウ</t>
    </rPh>
    <rPh sb="5" eb="7">
      <t>タイショウ</t>
    </rPh>
    <rPh sb="8" eb="10">
      <t>ブキ</t>
    </rPh>
    <rPh sb="17" eb="18">
      <t>フク</t>
    </rPh>
    <rPh sb="21" eb="23">
      <t>イリョク</t>
    </rPh>
    <rPh sb="23" eb="26">
      <t>コテイチ</t>
    </rPh>
    <rPh sb="26" eb="27">
      <t>スベ</t>
    </rPh>
    <rPh sb="32" eb="34">
      <t>ボウギョ</t>
    </rPh>
    <rPh sb="34" eb="35">
      <t>チ</t>
    </rPh>
    <rPh sb="36" eb="39">
      <t>テイコウチ</t>
    </rPh>
    <phoneticPr fontId="3"/>
  </si>
  <si>
    <t>分子力学式計算機</t>
    <rPh sb="0" eb="2">
      <t>ブンシ</t>
    </rPh>
    <rPh sb="2" eb="4">
      <t>リキガク</t>
    </rPh>
    <rPh sb="4" eb="5">
      <t>シキ</t>
    </rPh>
    <rPh sb="5" eb="8">
      <t>ケイサンキ</t>
    </rPh>
    <phoneticPr fontId="6"/>
  </si>
  <si>
    <t>判定に成功すると、HLに1つ質問できる。判定前に質問内容を宣言する。HLは判定前にこの質問を拒否してよい。その場合、使用回数に数えない。</t>
    <rPh sb="0" eb="2">
      <t>ハンテイ</t>
    </rPh>
    <rPh sb="3" eb="5">
      <t>セイコウ</t>
    </rPh>
    <rPh sb="14" eb="16">
      <t>シツモン</t>
    </rPh>
    <rPh sb="20" eb="22">
      <t>ハンテイ</t>
    </rPh>
    <rPh sb="22" eb="23">
      <t>マエ</t>
    </rPh>
    <rPh sb="24" eb="26">
      <t>シツモン</t>
    </rPh>
    <rPh sb="26" eb="28">
      <t>ナイヨウ</t>
    </rPh>
    <rPh sb="29" eb="31">
      <t>センゲン</t>
    </rPh>
    <rPh sb="37" eb="39">
      <t>ハンテイ</t>
    </rPh>
    <rPh sb="39" eb="40">
      <t>マエ</t>
    </rPh>
    <rPh sb="43" eb="45">
      <t>シツモン</t>
    </rPh>
    <rPh sb="46" eb="48">
      <t>キョヒ</t>
    </rPh>
    <rPh sb="55" eb="57">
      <t>バアイ</t>
    </rPh>
    <rPh sb="58" eb="60">
      <t>シヨウ</t>
    </rPh>
    <rPh sb="60" eb="62">
      <t>カイスウ</t>
    </rPh>
    <rPh sb="63" eb="64">
      <t>カゾ</t>
    </rPh>
    <phoneticPr fontId="3"/>
  </si>
  <si>
    <t>〔擬〕〔製〕</t>
    <rPh sb="1" eb="2">
      <t>ギ</t>
    </rPh>
    <rPh sb="4" eb="5">
      <t>セイ</t>
    </rPh>
    <phoneticPr fontId="3"/>
  </si>
  <si>
    <t>観察眼</t>
    <rPh sb="0" eb="3">
      <t>カンサツガン</t>
    </rPh>
    <phoneticPr fontId="6"/>
  </si>
  <si>
    <t>〔観〕</t>
    <rPh sb="1" eb="2">
      <t>カン</t>
    </rPh>
    <phoneticPr fontId="6"/>
  </si>
  <si>
    <t>H</t>
    <phoneticPr fontId="6"/>
  </si>
  <si>
    <t>対象が「悲哀」「憤怒」「憎悪」のいずれかを受けた時に使用できる。対象の受けている「悲哀」「憤怒」「憎悪」のいずれか1つを全て解除する。</t>
    <rPh sb="0" eb="2">
      <t>タイショウ</t>
    </rPh>
    <rPh sb="4" eb="6">
      <t>ヒアイ</t>
    </rPh>
    <rPh sb="8" eb="10">
      <t>フンヌ</t>
    </rPh>
    <rPh sb="12" eb="14">
      <t>ゾウオ</t>
    </rPh>
    <rPh sb="21" eb="22">
      <t>ウ</t>
    </rPh>
    <rPh sb="24" eb="25">
      <t>トキ</t>
    </rPh>
    <rPh sb="26" eb="28">
      <t>シヨウ</t>
    </rPh>
    <rPh sb="32" eb="34">
      <t>タイショウ</t>
    </rPh>
    <rPh sb="35" eb="36">
      <t>ウ</t>
    </rPh>
    <rPh sb="60" eb="61">
      <t>スベ</t>
    </rPh>
    <rPh sb="62" eb="64">
      <t>カイジョ</t>
    </rPh>
    <phoneticPr fontId="3"/>
  </si>
  <si>
    <t>〔製〕</t>
    <rPh sb="1" eb="2">
      <t>セイ</t>
    </rPh>
    <phoneticPr fontId="6"/>
  </si>
  <si>
    <t>LV3</t>
    <phoneticPr fontId="6"/>
  </si>
  <si>
    <t>範囲(選択)</t>
    <rPh sb="0" eb="2">
      <t>ハンイ</t>
    </rPh>
    <rPh sb="3" eb="5">
      <t>センタク</t>
    </rPh>
    <phoneticPr fontId="6"/>
  </si>
  <si>
    <t>〔製作〕で物理攻撃を行う。このアーツを組み合わせた攻撃では、所持するレリック1つまたは「分類：工学」の通常武器1つの威力固定値1つを2倍としてダメージ計算する。</t>
    <rPh sb="1" eb="3">
      <t>セイサク</t>
    </rPh>
    <rPh sb="5" eb="7">
      <t>ブツリ</t>
    </rPh>
    <rPh sb="7" eb="9">
      <t>コウゲキ</t>
    </rPh>
    <rPh sb="10" eb="11">
      <t>オコナ</t>
    </rPh>
    <rPh sb="44" eb="46">
      <t>ブンルイ</t>
    </rPh>
    <rPh sb="47" eb="49">
      <t>コウガク</t>
    </rPh>
    <rPh sb="51" eb="53">
      <t>ツウジョウ</t>
    </rPh>
    <rPh sb="53" eb="55">
      <t>ブキ</t>
    </rPh>
    <phoneticPr fontId="6"/>
  </si>
  <si>
    <t>状態異常1つを宣言して使用する。対象はアクト中1度だけ、宣言した状態異常を受けた時、その状態異常が自動的に打ち消される。</t>
    <rPh sb="0" eb="2">
      <t>ジョウタイ</t>
    </rPh>
    <rPh sb="2" eb="4">
      <t>イジョウ</t>
    </rPh>
    <rPh sb="7" eb="9">
      <t>センゲン</t>
    </rPh>
    <rPh sb="11" eb="13">
      <t>シヨウ</t>
    </rPh>
    <rPh sb="16" eb="18">
      <t>タイショウ</t>
    </rPh>
    <rPh sb="22" eb="23">
      <t>チュウ</t>
    </rPh>
    <rPh sb="24" eb="25">
      <t>ド</t>
    </rPh>
    <rPh sb="28" eb="30">
      <t>センゲン</t>
    </rPh>
    <rPh sb="32" eb="34">
      <t>ジョウタイ</t>
    </rPh>
    <rPh sb="34" eb="36">
      <t>イジョウ</t>
    </rPh>
    <rPh sb="37" eb="38">
      <t>ウ</t>
    </rPh>
    <rPh sb="40" eb="41">
      <t>トキ</t>
    </rPh>
    <rPh sb="44" eb="46">
      <t>ジョウタイ</t>
    </rPh>
    <rPh sb="46" eb="48">
      <t>イジョウ</t>
    </rPh>
    <rPh sb="49" eb="52">
      <t>ジドウテキ</t>
    </rPh>
    <rPh sb="53" eb="54">
      <t>ウ</t>
    </rPh>
    <rPh sb="55" eb="56">
      <t>ケ</t>
    </rPh>
    <phoneticPr fontId="6"/>
  </si>
  <si>
    <t>宝石学</t>
    <rPh sb="0" eb="2">
      <t>ホウセキ</t>
    </rPh>
    <rPh sb="2" eb="3">
      <t>ガク</t>
    </rPh>
    <phoneticPr fontId="6"/>
  </si>
  <si>
    <t>〔製作〕判定で「刺+4」の特殊攻撃を行う。</t>
    <rPh sb="8" eb="9">
      <t>サ</t>
    </rPh>
    <rPh sb="13" eb="15">
      <t>トクシュ</t>
    </rPh>
    <rPh sb="15" eb="17">
      <t>コウゲキ</t>
    </rPh>
    <rPh sb="18" eb="19">
      <t>オコナ</t>
    </rPh>
    <phoneticPr fontId="7"/>
  </si>
  <si>
    <t>〔製作〕判定で「殴+3」の特殊攻撃を行う。</t>
    <rPh sb="8" eb="9">
      <t>ナグ</t>
    </rPh>
    <rPh sb="13" eb="15">
      <t>トクシュ</t>
    </rPh>
    <rPh sb="15" eb="17">
      <t>コウゲキ</t>
    </rPh>
    <rPh sb="18" eb="19">
      <t>オコナ</t>
    </rPh>
    <phoneticPr fontId="7"/>
  </si>
  <si>
    <t>〔製作〕判定で「斬+6」の特殊攻撃を行う。</t>
    <rPh sb="8" eb="9">
      <t>ザン</t>
    </rPh>
    <rPh sb="13" eb="15">
      <t>トクシュ</t>
    </rPh>
    <rPh sb="15" eb="17">
      <t>コウゲキ</t>
    </rPh>
    <rPh sb="18" eb="19">
      <t>オコナ</t>
    </rPh>
    <phoneticPr fontId="7"/>
  </si>
  <si>
    <t>〔製作〕判定で「癒+6」の特殊攻撃を行う。</t>
    <rPh sb="1" eb="3">
      <t>セイサク</t>
    </rPh>
    <rPh sb="4" eb="6">
      <t>ハンテイ</t>
    </rPh>
    <rPh sb="8" eb="9">
      <t>イヤ</t>
    </rPh>
    <rPh sb="13" eb="15">
      <t>トクシュ</t>
    </rPh>
    <rPh sb="15" eb="17">
      <t>コウゲキ</t>
    </rPh>
    <rPh sb="18" eb="19">
      <t>オコナ</t>
    </rPh>
    <phoneticPr fontId="7"/>
  </si>
  <si>
    <t>S3</t>
    <phoneticPr fontId="6"/>
  </si>
  <si>
    <t>アイテム</t>
    <phoneticPr fontId="6"/>
  </si>
  <si>
    <t>なし</t>
    <phoneticPr fontId="6"/>
  </si>
  <si>
    <t>学閥見識</t>
    <rPh sb="0" eb="2">
      <t>ガクバツ</t>
    </rPh>
    <rPh sb="2" eb="4">
      <t>ケンシキ</t>
    </rPh>
    <phoneticPr fontId="6"/>
  </si>
  <si>
    <t>【知性】</t>
    <rPh sb="1" eb="3">
      <t>チセイ</t>
    </rPh>
    <phoneticPr fontId="6"/>
  </si>
  <si>
    <t>S</t>
    <phoneticPr fontId="6"/>
  </si>
  <si>
    <t>単体</t>
    <rPh sb="0" eb="2">
      <t>タンタイ</t>
    </rPh>
    <phoneticPr fontId="6"/>
  </si>
  <si>
    <t>至近～中</t>
    <rPh sb="0" eb="2">
      <t>シキン</t>
    </rPh>
    <rPh sb="3" eb="4">
      <t>チュウ</t>
    </rPh>
    <phoneticPr fontId="6"/>
  </si>
  <si>
    <t>〔製作〕でドッジ判定、キャンセル判定を行える。</t>
    <rPh sb="1" eb="3">
      <t>セイサク</t>
    </rPh>
    <rPh sb="8" eb="10">
      <t>ハンテイ</t>
    </rPh>
    <rPh sb="16" eb="18">
      <t>ハンテイ</t>
    </rPh>
    <rPh sb="19" eb="20">
      <t>オコナ</t>
    </rPh>
    <phoneticPr fontId="3"/>
  </si>
  <si>
    <t>不可視の障壁</t>
    <rPh sb="0" eb="3">
      <t>フカシ</t>
    </rPh>
    <rPh sb="4" eb="6">
      <t>ショウヘキ</t>
    </rPh>
    <phoneticPr fontId="3"/>
  </si>
  <si>
    <t>魔導力学</t>
    <rPh sb="0" eb="2">
      <t>マドウ</t>
    </rPh>
    <rPh sb="2" eb="4">
      <t>リキガク</t>
    </rPh>
    <phoneticPr fontId="6"/>
  </si>
  <si>
    <t>S</t>
    <phoneticPr fontId="6"/>
  </si>
  <si>
    <t>技巧の極み</t>
    <rPh sb="0" eb="2">
      <t>ギコウ</t>
    </rPh>
    <rPh sb="3" eb="4">
      <t>キワ</t>
    </rPh>
    <phoneticPr fontId="6"/>
  </si>
  <si>
    <t>生体集積回路</t>
    <rPh sb="0" eb="2">
      <t>セイタイ</t>
    </rPh>
    <rPh sb="2" eb="4">
      <t>シュウセキ</t>
    </rPh>
    <rPh sb="4" eb="6">
      <t>カイロ</t>
    </rPh>
    <phoneticPr fontId="6"/>
  </si>
  <si>
    <t>S4</t>
    <phoneticPr fontId="6"/>
  </si>
  <si>
    <t>メジャー</t>
    <phoneticPr fontId="3"/>
  </si>
  <si>
    <t>オート・バランサー</t>
    <phoneticPr fontId="6"/>
  </si>
  <si>
    <t>アーマー・パージ</t>
    <phoneticPr fontId="6"/>
  </si>
  <si>
    <t>マウント・アーム</t>
    <phoneticPr fontId="6"/>
  </si>
  <si>
    <t>健やかなる身体</t>
    <rPh sb="0" eb="1">
      <t>スコ</t>
    </rPh>
    <rPh sb="5" eb="7">
      <t>カラダ</t>
    </rPh>
    <phoneticPr fontId="6"/>
  </si>
  <si>
    <t>レイド・フォーム</t>
    <phoneticPr fontId="3"/>
  </si>
  <si>
    <t>スペア・メモリー</t>
    <phoneticPr fontId="3"/>
  </si>
  <si>
    <t>エモーション・カット</t>
    <phoneticPr fontId="3"/>
  </si>
  <si>
    <t>ハイスピード・レストア</t>
    <phoneticPr fontId="6"/>
  </si>
  <si>
    <t>パラレル・サーキット</t>
    <phoneticPr fontId="6"/>
  </si>
  <si>
    <t>電光石火</t>
    <rPh sb="0" eb="4">
      <t>デンコウセッカ</t>
    </rPh>
    <phoneticPr fontId="6"/>
  </si>
  <si>
    <t>ヘイスト・フォーム</t>
    <phoneticPr fontId="6"/>
  </si>
  <si>
    <t>インプラント・アーマー</t>
    <phoneticPr fontId="6"/>
  </si>
  <si>
    <t>ペイン・ディスチャージ</t>
    <phoneticPr fontId="6"/>
  </si>
  <si>
    <t>LV2</t>
    <phoneticPr fontId="6"/>
  </si>
  <si>
    <t>追加で[LV]個の「部位：片手」を得る。「部位：片手」は2つで「部位：両手」となる。</t>
    <rPh sb="0" eb="2">
      <t>ツイカ</t>
    </rPh>
    <rPh sb="7" eb="8">
      <t>コ</t>
    </rPh>
    <rPh sb="10" eb="12">
      <t>ブイ</t>
    </rPh>
    <rPh sb="13" eb="15">
      <t>カタテ</t>
    </rPh>
    <rPh sb="17" eb="18">
      <t>エ</t>
    </rPh>
    <rPh sb="21" eb="23">
      <t>ブイ</t>
    </rPh>
    <rPh sb="24" eb="26">
      <t>カタテ</t>
    </rPh>
    <rPh sb="32" eb="34">
      <t>ブイ</t>
    </rPh>
    <rPh sb="35" eb="37">
      <t>リョウテ</t>
    </rPh>
    <phoneticPr fontId="6"/>
  </si>
  <si>
    <t>自身の装甲値全てに+[LV×2]、重量に+[LV]する。</t>
    <rPh sb="0" eb="2">
      <t>ジシン</t>
    </rPh>
    <rPh sb="3" eb="5">
      <t>ソウコウ</t>
    </rPh>
    <rPh sb="5" eb="6">
      <t>チ</t>
    </rPh>
    <rPh sb="6" eb="7">
      <t>スベ</t>
    </rPh>
    <rPh sb="17" eb="19">
      <t>ジュウリョウ</t>
    </rPh>
    <phoneticPr fontId="6"/>
  </si>
  <si>
    <t>自身が物理攻撃、魔法攻撃の対象となった時、リアクション前に使用できる。このアーツで対象の命中判定と対決を行う。対決に勝利した場合、その命中判定は自動失敗となる。</t>
    <rPh sb="0" eb="2">
      <t>ジシン</t>
    </rPh>
    <rPh sb="3" eb="5">
      <t>ブツリ</t>
    </rPh>
    <rPh sb="5" eb="7">
      <t>コウゲキ</t>
    </rPh>
    <rPh sb="8" eb="10">
      <t>マホウ</t>
    </rPh>
    <rPh sb="10" eb="12">
      <t>コウゲキ</t>
    </rPh>
    <rPh sb="13" eb="15">
      <t>タイショウ</t>
    </rPh>
    <rPh sb="19" eb="20">
      <t>トキ</t>
    </rPh>
    <rPh sb="27" eb="28">
      <t>マエ</t>
    </rPh>
    <rPh sb="29" eb="31">
      <t>シヨウ</t>
    </rPh>
    <rPh sb="41" eb="43">
      <t>タイショウ</t>
    </rPh>
    <rPh sb="44" eb="46">
      <t>メイチュウ</t>
    </rPh>
    <rPh sb="46" eb="48">
      <t>ハンテイ</t>
    </rPh>
    <rPh sb="49" eb="51">
      <t>タイケツ</t>
    </rPh>
    <rPh sb="52" eb="53">
      <t>オコナ</t>
    </rPh>
    <rPh sb="55" eb="57">
      <t>タイケツ</t>
    </rPh>
    <rPh sb="58" eb="60">
      <t>ショウリ</t>
    </rPh>
    <rPh sb="62" eb="64">
      <t>バアイ</t>
    </rPh>
    <rPh sb="67" eb="69">
      <t>メイチュウ</t>
    </rPh>
    <rPh sb="69" eb="71">
      <t>ハンテイ</t>
    </rPh>
    <rPh sb="72" eb="74">
      <t>ジドウ</t>
    </rPh>
    <rPh sb="74" eb="76">
      <t>シッパイ</t>
    </rPh>
    <phoneticPr fontId="6"/>
  </si>
  <si>
    <t>ヘレティック・アイ</t>
    <phoneticPr fontId="6"/>
  </si>
  <si>
    <t>戦闘移動を行う。この戦闘移動では「封鎖」されていないエンゲージから判定なしに「離脱」することができ、「封鎖」されたエンゲージからの「離脱」をこのアーツで試みることができる。</t>
    <rPh sb="0" eb="2">
      <t>セントウ</t>
    </rPh>
    <rPh sb="2" eb="4">
      <t>イドウ</t>
    </rPh>
    <rPh sb="5" eb="6">
      <t>オコナ</t>
    </rPh>
    <rPh sb="10" eb="12">
      <t>セントウ</t>
    </rPh>
    <rPh sb="12" eb="14">
      <t>イドウ</t>
    </rPh>
    <rPh sb="17" eb="19">
      <t>フウサ</t>
    </rPh>
    <rPh sb="33" eb="35">
      <t>ハンテイ</t>
    </rPh>
    <rPh sb="39" eb="41">
      <t>リダツ</t>
    </rPh>
    <rPh sb="51" eb="53">
      <t>フウサ</t>
    </rPh>
    <rPh sb="66" eb="68">
      <t>リダツ</t>
    </rPh>
    <rPh sb="76" eb="77">
      <t>ココロ</t>
    </rPh>
    <phoneticPr fontId="6"/>
  </si>
  <si>
    <t>〔隠〕</t>
    <rPh sb="1" eb="2">
      <t>イン</t>
    </rPh>
    <phoneticPr fontId="6"/>
  </si>
  <si>
    <t>戦闘中、自身の存在するエンゲージを「封鎖」する。このアーツで「封鎖」されたエンゲージから離脱しようとする〔運動〕判定にリアクションを行うことができる。「封鎖」を解除するのはオートアクションである。</t>
    <rPh sb="0" eb="3">
      <t>セントウチュウ</t>
    </rPh>
    <rPh sb="4" eb="6">
      <t>ジシン</t>
    </rPh>
    <rPh sb="7" eb="9">
      <t>ソンザイ</t>
    </rPh>
    <rPh sb="18" eb="20">
      <t>フウサ</t>
    </rPh>
    <rPh sb="31" eb="33">
      <t>フウサ</t>
    </rPh>
    <rPh sb="44" eb="46">
      <t>リダツ</t>
    </rPh>
    <rPh sb="53" eb="55">
      <t>ウンドウ</t>
    </rPh>
    <rPh sb="56" eb="58">
      <t>ハンテイ</t>
    </rPh>
    <rPh sb="66" eb="67">
      <t>オコナ</t>
    </rPh>
    <rPh sb="76" eb="78">
      <t>フウサ</t>
    </rPh>
    <rPh sb="80" eb="82">
      <t>カイジョ</t>
    </rPh>
    <phoneticPr fontId="6"/>
  </si>
  <si>
    <t>〔運〕</t>
    <rPh sb="1" eb="2">
      <t>ウン</t>
    </rPh>
    <phoneticPr fontId="6"/>
  </si>
  <si>
    <t>ファスト・バリケード</t>
    <phoneticPr fontId="6"/>
  </si>
  <si>
    <t>ヴァイブロブレード</t>
    <phoneticPr fontId="6"/>
  </si>
  <si>
    <t>〔白〕〔格〕</t>
    <rPh sb="1" eb="2">
      <t>シロ</t>
    </rPh>
    <rPh sb="4" eb="5">
      <t>カク</t>
    </rPh>
    <phoneticPr fontId="3"/>
  </si>
  <si>
    <t>このアーツを組み合わせて行う攻撃のダメージロールに+2D10点する。このアーツを組み合わせた攻撃でダメージを与えた場合、代償として無+1D10点のダメージを受ける。</t>
    <rPh sb="6" eb="7">
      <t>ク</t>
    </rPh>
    <rPh sb="8" eb="9">
      <t>ア</t>
    </rPh>
    <rPh sb="12" eb="13">
      <t>オコナ</t>
    </rPh>
    <rPh sb="14" eb="16">
      <t>コウゲキ</t>
    </rPh>
    <rPh sb="30" eb="31">
      <t>テン</t>
    </rPh>
    <rPh sb="40" eb="41">
      <t>ク</t>
    </rPh>
    <rPh sb="42" eb="43">
      <t>ア</t>
    </rPh>
    <rPh sb="46" eb="48">
      <t>コウゲキ</t>
    </rPh>
    <rPh sb="54" eb="55">
      <t>アタ</t>
    </rPh>
    <rPh sb="57" eb="59">
      <t>バアイ</t>
    </rPh>
    <rPh sb="60" eb="62">
      <t>ダイショウ</t>
    </rPh>
    <rPh sb="65" eb="66">
      <t>ム</t>
    </rPh>
    <rPh sb="71" eb="72">
      <t>テン</t>
    </rPh>
    <rPh sb="78" eb="79">
      <t>ウ</t>
    </rPh>
    <phoneticPr fontId="6"/>
  </si>
  <si>
    <t>フレンドリー・トーク</t>
    <phoneticPr fontId="6"/>
  </si>
  <si>
    <t>-</t>
    <phoneticPr fontId="6"/>
  </si>
  <si>
    <t>〔交〕</t>
    <rPh sb="1" eb="2">
      <t>コウ</t>
    </rPh>
    <phoneticPr fontId="6"/>
  </si>
  <si>
    <t>自身がアーツを使用した際のS代償を-[LV]する(最低値1)。</t>
    <rPh sb="0" eb="2">
      <t>ジシン</t>
    </rPh>
    <rPh sb="7" eb="9">
      <t>シヨウ</t>
    </rPh>
    <rPh sb="11" eb="12">
      <t>サイ</t>
    </rPh>
    <rPh sb="14" eb="16">
      <t>ダイショウ</t>
    </rPh>
    <rPh sb="25" eb="27">
      <t>サイテイ</t>
    </rPh>
    <rPh sb="27" eb="28">
      <t>チ</t>
    </rPh>
    <phoneticPr fontId="6"/>
  </si>
  <si>
    <t>ヒート・シンク</t>
    <phoneticPr fontId="6"/>
  </si>
  <si>
    <t>マウント・ガジェット</t>
    <phoneticPr fontId="6"/>
  </si>
  <si>
    <t>ディスガイサー</t>
    <phoneticPr fontId="6"/>
  </si>
  <si>
    <t>〔製〕〔隠〕</t>
    <rPh sb="1" eb="2">
      <t>セイ</t>
    </rPh>
    <rPh sb="4" eb="5">
      <t>カク</t>
    </rPh>
    <phoneticPr fontId="6"/>
  </si>
  <si>
    <t>メンタル・プロテクト</t>
    <phoneticPr fontId="6"/>
  </si>
  <si>
    <t>〔自〕</t>
    <rPh sb="1" eb="2">
      <t>ジ</t>
    </rPh>
    <phoneticPr fontId="6"/>
  </si>
  <si>
    <t>コマンド・パイロット</t>
    <phoneticPr fontId="6"/>
  </si>
  <si>
    <t>一蓮托生</t>
    <rPh sb="0" eb="4">
      <t>イチレンタクショウ</t>
    </rPh>
    <phoneticPr fontId="6"/>
  </si>
  <si>
    <t>H2</t>
    <phoneticPr fontId="6"/>
  </si>
  <si>
    <t>効果参照</t>
    <rPh sb="0" eb="2">
      <t>コウカ</t>
    </rPh>
    <rPh sb="2" eb="4">
      <t>サンショウ</t>
    </rPh>
    <phoneticPr fontId="6"/>
  </si>
  <si>
    <t>あらゆる攻撃によって受けるダメージを2D10点減少させる。代償はダメージを適応した後、「放心」を受けることである。</t>
    <rPh sb="4" eb="6">
      <t>コウゲキ</t>
    </rPh>
    <rPh sb="10" eb="11">
      <t>ウ</t>
    </rPh>
    <rPh sb="22" eb="23">
      <t>テン</t>
    </rPh>
    <rPh sb="23" eb="25">
      <t>ゲンショウ</t>
    </rPh>
    <rPh sb="29" eb="31">
      <t>ダイショウ</t>
    </rPh>
    <rPh sb="37" eb="39">
      <t>テキオウ</t>
    </rPh>
    <rPh sb="41" eb="42">
      <t>アト</t>
    </rPh>
    <rPh sb="44" eb="46">
      <t>ホウシン</t>
    </rPh>
    <rPh sb="48" eb="49">
      <t>ウ</t>
    </rPh>
    <phoneticPr fontId="3"/>
  </si>
  <si>
    <t>奇跡の生還</t>
    <rPh sb="0" eb="2">
      <t>キセキ</t>
    </rPh>
    <rPh sb="3" eb="5">
      <t>セイカン</t>
    </rPh>
    <phoneticPr fontId="3"/>
  </si>
  <si>
    <t>危機一髪</t>
    <rPh sb="0" eb="4">
      <t>キキイッパツ</t>
    </rPh>
    <phoneticPr fontId="3"/>
  </si>
  <si>
    <t>コイントス</t>
    <phoneticPr fontId="3"/>
  </si>
  <si>
    <t>メジャーアクションの判定に対して使用できる。ダイス1つを振り直すことができる。</t>
    <rPh sb="10" eb="12">
      <t>ハンテイ</t>
    </rPh>
    <rPh sb="13" eb="14">
      <t>タイ</t>
    </rPh>
    <rPh sb="16" eb="18">
      <t>シヨウ</t>
    </rPh>
    <rPh sb="28" eb="29">
      <t>フ</t>
    </rPh>
    <rPh sb="30" eb="31">
      <t>ナオ</t>
    </rPh>
    <phoneticPr fontId="3"/>
  </si>
  <si>
    <t>〔交渉〕判定で登場判定を行うことができる。</t>
    <rPh sb="1" eb="3">
      <t>コウショウ</t>
    </rPh>
    <rPh sb="4" eb="6">
      <t>ハンテイ</t>
    </rPh>
    <rPh sb="7" eb="9">
      <t>トウジョウ</t>
    </rPh>
    <rPh sb="9" eb="11">
      <t>ハンテイ</t>
    </rPh>
    <rPh sb="12" eb="13">
      <t>オコナ</t>
    </rPh>
    <phoneticPr fontId="6"/>
  </si>
  <si>
    <t>旅の恥</t>
    <rPh sb="0" eb="1">
      <t>タビ</t>
    </rPh>
    <rPh sb="2" eb="3">
      <t>ハジ</t>
    </rPh>
    <phoneticPr fontId="6"/>
  </si>
  <si>
    <t>【感情】</t>
    <rPh sb="1" eb="3">
      <t>カンジョウ</t>
    </rPh>
    <phoneticPr fontId="6"/>
  </si>
  <si>
    <t>【感情】判定に成功した場合、自身は対象に、対象は自身にフェイトを取得する。対象は【感情】判定でリアクションを行うことができる。対決に敗北した場合、フェイトはお互いに取得されない。</t>
    <rPh sb="1" eb="3">
      <t>カンジョウ</t>
    </rPh>
    <rPh sb="4" eb="6">
      <t>ハンテイ</t>
    </rPh>
    <rPh sb="7" eb="9">
      <t>セイコウ</t>
    </rPh>
    <rPh sb="11" eb="13">
      <t>バアイ</t>
    </rPh>
    <rPh sb="14" eb="16">
      <t>ジシン</t>
    </rPh>
    <rPh sb="17" eb="19">
      <t>タイショウ</t>
    </rPh>
    <rPh sb="21" eb="23">
      <t>タイショウ</t>
    </rPh>
    <rPh sb="24" eb="26">
      <t>ジシン</t>
    </rPh>
    <rPh sb="32" eb="34">
      <t>シュトク</t>
    </rPh>
    <rPh sb="37" eb="39">
      <t>タイショウ</t>
    </rPh>
    <rPh sb="41" eb="43">
      <t>カンジョウ</t>
    </rPh>
    <rPh sb="44" eb="46">
      <t>ハンテイ</t>
    </rPh>
    <rPh sb="54" eb="55">
      <t>オコナ</t>
    </rPh>
    <rPh sb="63" eb="65">
      <t>タイケツ</t>
    </rPh>
    <rPh sb="66" eb="68">
      <t>ハイボク</t>
    </rPh>
    <rPh sb="70" eb="72">
      <t>バアイ</t>
    </rPh>
    <rPh sb="79" eb="80">
      <t>タガ</t>
    </rPh>
    <rPh sb="82" eb="84">
      <t>シュトク</t>
    </rPh>
    <phoneticPr fontId="6"/>
  </si>
  <si>
    <t>なんでも</t>
    <phoneticPr fontId="6"/>
  </si>
  <si>
    <t>R[LV]</t>
    <phoneticPr fontId="6"/>
  </si>
  <si>
    <t>歌唱</t>
    <rPh sb="0" eb="2">
      <t>カショウ</t>
    </rPh>
    <phoneticPr fontId="6"/>
  </si>
  <si>
    <t>A1</t>
    <phoneticPr fontId="6"/>
  </si>
  <si>
    <t>対象が次に行うあらゆる攻撃のダメージロールに+5点する。自身が「クーン」または「ラチェル」のクラスを持つなら、+5点でなく+10点する。</t>
    <rPh sb="0" eb="2">
      <t>タイショウ</t>
    </rPh>
    <rPh sb="3" eb="4">
      <t>ツギ</t>
    </rPh>
    <rPh sb="5" eb="6">
      <t>オコナ</t>
    </rPh>
    <rPh sb="11" eb="13">
      <t>コウゲキ</t>
    </rPh>
    <rPh sb="24" eb="25">
      <t>テン</t>
    </rPh>
    <rPh sb="28" eb="30">
      <t>ジシン</t>
    </rPh>
    <rPh sb="50" eb="51">
      <t>モ</t>
    </rPh>
    <rPh sb="57" eb="58">
      <t>テン</t>
    </rPh>
    <rPh sb="64" eb="65">
      <t>テン</t>
    </rPh>
    <phoneticPr fontId="6"/>
  </si>
  <si>
    <t>対象に「癒+8のダメージを与える」特殊攻撃を行う。自身が「ニンス」のクラスを持つなら、ダメージロールにさらに+1D10点する。</t>
    <rPh sb="0" eb="2">
      <t>タイショウ</t>
    </rPh>
    <rPh sb="4" eb="5">
      <t>ユ</t>
    </rPh>
    <rPh sb="13" eb="14">
      <t>アタ</t>
    </rPh>
    <rPh sb="17" eb="19">
      <t>トクシュ</t>
    </rPh>
    <rPh sb="19" eb="21">
      <t>コウゲキ</t>
    </rPh>
    <rPh sb="22" eb="23">
      <t>オコナ</t>
    </rPh>
    <rPh sb="25" eb="27">
      <t>ジシン</t>
    </rPh>
    <rPh sb="38" eb="39">
      <t>モ</t>
    </rPh>
    <rPh sb="59" eb="60">
      <t>テン</t>
    </rPh>
    <phoneticPr fontId="6"/>
  </si>
  <si>
    <t>アーツ使用時に「放心」「衰弱」「憎悪」のいずれか1つを選択する。対象に「選択した状態異常を与える」特殊攻撃を行う。自身が「デュルフ」のクラスを持つなら、さらにもう1つ状態異常を選択する。</t>
    <rPh sb="3" eb="6">
      <t>シヨウジ</t>
    </rPh>
    <rPh sb="8" eb="10">
      <t>ホウシン</t>
    </rPh>
    <rPh sb="12" eb="14">
      <t>スイジャク</t>
    </rPh>
    <rPh sb="16" eb="18">
      <t>ゾウオ</t>
    </rPh>
    <rPh sb="27" eb="29">
      <t>センタク</t>
    </rPh>
    <rPh sb="32" eb="34">
      <t>タイショウ</t>
    </rPh>
    <rPh sb="36" eb="38">
      <t>センタク</t>
    </rPh>
    <rPh sb="40" eb="42">
      <t>ジョウタイ</t>
    </rPh>
    <rPh sb="42" eb="44">
      <t>イジョウ</t>
    </rPh>
    <rPh sb="45" eb="46">
      <t>アタ</t>
    </rPh>
    <rPh sb="49" eb="51">
      <t>トクシュ</t>
    </rPh>
    <rPh sb="51" eb="53">
      <t>コウゲキ</t>
    </rPh>
    <rPh sb="54" eb="55">
      <t>オコナ</t>
    </rPh>
    <rPh sb="57" eb="59">
      <t>ジシン</t>
    </rPh>
    <rPh sb="71" eb="72">
      <t>モ</t>
    </rPh>
    <rPh sb="83" eb="85">
      <t>ジョウタイ</t>
    </rPh>
    <rPh sb="85" eb="87">
      <t>イジョウ</t>
    </rPh>
    <rPh sb="88" eb="90">
      <t>センタク</t>
    </rPh>
    <phoneticPr fontId="6"/>
  </si>
  <si>
    <t>♪ホワイトホース</t>
    <phoneticPr fontId="6"/>
  </si>
  <si>
    <t>R3</t>
    <phoneticPr fontId="6"/>
  </si>
  <si>
    <t>対象の最大HPと現在HPに+1D10点する(癒装甲値は無視する)。自身が「コッソ」のクラスを持つなら、+1D10点でなく+2D10点する。</t>
    <rPh sb="0" eb="2">
      <t>タイショウ</t>
    </rPh>
    <rPh sb="3" eb="5">
      <t>サイダイ</t>
    </rPh>
    <rPh sb="8" eb="10">
      <t>ゲンザイ</t>
    </rPh>
    <rPh sb="18" eb="19">
      <t>テン</t>
    </rPh>
    <rPh sb="22" eb="23">
      <t>ユ</t>
    </rPh>
    <rPh sb="23" eb="25">
      <t>ソウコウ</t>
    </rPh>
    <rPh sb="25" eb="26">
      <t>チ</t>
    </rPh>
    <rPh sb="27" eb="29">
      <t>ムシ</t>
    </rPh>
    <rPh sb="33" eb="35">
      <t>ジシン</t>
    </rPh>
    <rPh sb="46" eb="47">
      <t>モ</t>
    </rPh>
    <rPh sb="56" eb="57">
      <t>テン</t>
    </rPh>
    <rPh sb="65" eb="66">
      <t>テン</t>
    </rPh>
    <phoneticPr fontId="6"/>
  </si>
  <si>
    <t>S3</t>
    <phoneticPr fontId="6"/>
  </si>
  <si>
    <t>天より神が賜るという食事(単にマナ、もしくはアンブロシアという)を降らせ、グラスには神の飲み物(ネクタル、またはソーマという)を湧出させる。</t>
    <rPh sb="0" eb="1">
      <t>テン</t>
    </rPh>
    <rPh sb="3" eb="4">
      <t>カミ</t>
    </rPh>
    <rPh sb="5" eb="6">
      <t>タマワ</t>
    </rPh>
    <rPh sb="10" eb="12">
      <t>ショクジ</t>
    </rPh>
    <rPh sb="13" eb="14">
      <t>タン</t>
    </rPh>
    <rPh sb="33" eb="34">
      <t>フ</t>
    </rPh>
    <rPh sb="42" eb="43">
      <t>カミ</t>
    </rPh>
    <rPh sb="44" eb="45">
      <t>ノ</t>
    </rPh>
    <rPh sb="46" eb="47">
      <t>モノ</t>
    </rPh>
    <rPh sb="64" eb="66">
      <t>ユウシュツ</t>
    </rPh>
    <phoneticPr fontId="6"/>
  </si>
  <si>
    <t>対象に「「気絶」を与える」特殊攻撃を行う。このアーツはレギオン・ルフィアンにしか効果がない。</t>
    <rPh sb="0" eb="2">
      <t>タイショウ</t>
    </rPh>
    <rPh sb="5" eb="7">
      <t>キゼツ</t>
    </rPh>
    <rPh sb="9" eb="10">
      <t>アタ</t>
    </rPh>
    <rPh sb="13" eb="15">
      <t>トクシュ</t>
    </rPh>
    <rPh sb="15" eb="17">
      <t>コウゲキ</t>
    </rPh>
    <rPh sb="18" eb="19">
      <t>オコナ</t>
    </rPh>
    <rPh sb="40" eb="42">
      <t>コウカ</t>
    </rPh>
    <phoneticPr fontId="3"/>
  </si>
  <si>
    <t>対象に「次の魔法攻撃のスペシャル率を25%にする」特殊攻撃を行う。</t>
    <rPh sb="0" eb="2">
      <t>タイショウ</t>
    </rPh>
    <rPh sb="4" eb="5">
      <t>ツギ</t>
    </rPh>
    <rPh sb="6" eb="8">
      <t>マホウ</t>
    </rPh>
    <rPh sb="8" eb="10">
      <t>コウゲキ</t>
    </rPh>
    <rPh sb="16" eb="17">
      <t>リツ</t>
    </rPh>
    <rPh sb="25" eb="27">
      <t>トクシュ</t>
    </rPh>
    <rPh sb="27" eb="29">
      <t>コウゲキ</t>
    </rPh>
    <rPh sb="30" eb="31">
      <t>オコナ</t>
    </rPh>
    <phoneticPr fontId="3"/>
  </si>
  <si>
    <t>対象に「戦闘中、無属性以外のあらゆるダメージを-5点する(スペシャルした場合-10点する)」特殊攻撃を行う。</t>
    <rPh sb="4" eb="7">
      <t>セントウチュウ</t>
    </rPh>
    <rPh sb="8" eb="9">
      <t>ム</t>
    </rPh>
    <rPh sb="9" eb="11">
      <t>ゾクセイ</t>
    </rPh>
    <rPh sb="11" eb="13">
      <t>イガイ</t>
    </rPh>
    <rPh sb="25" eb="26">
      <t>テン</t>
    </rPh>
    <rPh sb="36" eb="38">
      <t>バアイ</t>
    </rPh>
    <rPh sb="41" eb="42">
      <t>テン</t>
    </rPh>
    <rPh sb="46" eb="48">
      <t>トクシュ</t>
    </rPh>
    <rPh sb="48" eb="50">
      <t>コウゲキ</t>
    </rPh>
    <rPh sb="51" eb="52">
      <t>オコナ</t>
    </rPh>
    <phoneticPr fontId="3"/>
  </si>
  <si>
    <t>R2</t>
    <phoneticPr fontId="6"/>
  </si>
  <si>
    <t>先手必勝</t>
    <rPh sb="0" eb="2">
      <t>センテ</t>
    </rPh>
    <rPh sb="2" eb="4">
      <t>ヒッショウ</t>
    </rPh>
    <phoneticPr fontId="3"/>
  </si>
  <si>
    <t>このアーツを組み合わせた攻撃がスペシャルで命中した場合、ダメージロールに+2D10点する。</t>
    <rPh sb="6" eb="7">
      <t>ク</t>
    </rPh>
    <rPh sb="8" eb="9">
      <t>ア</t>
    </rPh>
    <rPh sb="12" eb="14">
      <t>コウゲキ</t>
    </rPh>
    <rPh sb="21" eb="23">
      <t>メイチュウ</t>
    </rPh>
    <rPh sb="25" eb="27">
      <t>バアイ</t>
    </rPh>
    <rPh sb="41" eb="42">
      <t>テン</t>
    </rPh>
    <phoneticPr fontId="6"/>
  </si>
  <si>
    <t>ソウル</t>
    <phoneticPr fontId="6"/>
  </si>
  <si>
    <t>口先三寸</t>
    <rPh sb="0" eb="2">
      <t>クチサキ</t>
    </rPh>
    <rPh sb="2" eb="4">
      <t>サンスン</t>
    </rPh>
    <phoneticPr fontId="6"/>
  </si>
  <si>
    <t>〔回〕</t>
    <rPh sb="1" eb="2">
      <t>カイ</t>
    </rPh>
    <phoneticPr fontId="3"/>
  </si>
  <si>
    <t>運否天賦</t>
    <rPh sb="0" eb="4">
      <t>ウンプテンプ</t>
    </rPh>
    <phoneticPr fontId="6"/>
  </si>
  <si>
    <t>〔手〕</t>
    <rPh sb="1" eb="2">
      <t>テ</t>
    </rPh>
    <phoneticPr fontId="3"/>
  </si>
  <si>
    <t>韋駄天</t>
    <rPh sb="0" eb="3">
      <t>イダテン</t>
    </rPh>
    <phoneticPr fontId="6"/>
  </si>
  <si>
    <t>戦闘移動を行う。この戦闘移動では、敵対するキャラクターがいるエンゲージからも、「封鎖」されているエンゲージからも離脱できる。</t>
    <rPh sb="0" eb="2">
      <t>セントウ</t>
    </rPh>
    <rPh sb="2" eb="4">
      <t>イドウ</t>
    </rPh>
    <rPh sb="5" eb="6">
      <t>オコナ</t>
    </rPh>
    <rPh sb="10" eb="12">
      <t>セントウ</t>
    </rPh>
    <rPh sb="12" eb="14">
      <t>イドウ</t>
    </rPh>
    <rPh sb="17" eb="19">
      <t>テキタイ</t>
    </rPh>
    <rPh sb="40" eb="42">
      <t>フウサ</t>
    </rPh>
    <rPh sb="56" eb="58">
      <t>リダツ</t>
    </rPh>
    <phoneticPr fontId="6"/>
  </si>
  <si>
    <t>大逆転</t>
    <rPh sb="0" eb="3">
      <t>ダイギャクテン</t>
    </rPh>
    <phoneticPr fontId="6"/>
  </si>
  <si>
    <t>プレロール</t>
    <phoneticPr fontId="6"/>
  </si>
  <si>
    <t>自身の行う判定に使用できる。その判定をダイスロールを行わずにスペシャルで成功させる。</t>
    <rPh sb="0" eb="2">
      <t>ジシン</t>
    </rPh>
    <rPh sb="3" eb="4">
      <t>オコナ</t>
    </rPh>
    <rPh sb="5" eb="7">
      <t>ハンテイ</t>
    </rPh>
    <rPh sb="8" eb="10">
      <t>シヨウ</t>
    </rPh>
    <rPh sb="16" eb="18">
      <t>ハンテイ</t>
    </rPh>
    <rPh sb="26" eb="27">
      <t>オコナ</t>
    </rPh>
    <rPh sb="36" eb="38">
      <t>セイコウ</t>
    </rPh>
    <phoneticPr fontId="6"/>
  </si>
  <si>
    <t>無位無官</t>
    <rPh sb="0" eb="4">
      <t>ムイムカン</t>
    </rPh>
    <phoneticPr fontId="6"/>
  </si>
  <si>
    <t>自身が「トランス」した際に使用できる。自身が「トランス」するダメージを与えた対象に「硬直」を与える。また、「傀儡」状態である限り、自身の「技能：〔交渉〕」のアーツは「対象：単体」ならば「対象：範囲(選択)」に、「対象：範囲(選択)」か「対象：範囲(強制)」か「対象：シーン(強制)」ならば「対象：シーン(選択)」に変更される。</t>
    <rPh sb="0" eb="2">
      <t>ジシン</t>
    </rPh>
    <rPh sb="11" eb="12">
      <t>サイ</t>
    </rPh>
    <rPh sb="13" eb="15">
      <t>シヨウ</t>
    </rPh>
    <rPh sb="19" eb="21">
      <t>ジシン</t>
    </rPh>
    <rPh sb="35" eb="36">
      <t>アタ</t>
    </rPh>
    <rPh sb="38" eb="40">
      <t>タイショウ</t>
    </rPh>
    <rPh sb="42" eb="44">
      <t>コウチョク</t>
    </rPh>
    <rPh sb="46" eb="47">
      <t>アタ</t>
    </rPh>
    <rPh sb="54" eb="56">
      <t>クグツ</t>
    </rPh>
    <rPh sb="57" eb="59">
      <t>ジョウタイ</t>
    </rPh>
    <rPh sb="62" eb="63">
      <t>カギ</t>
    </rPh>
    <rPh sb="65" eb="67">
      <t>ジシン</t>
    </rPh>
    <rPh sb="69" eb="71">
      <t>ギノウ</t>
    </rPh>
    <rPh sb="73" eb="75">
      <t>コウショウ</t>
    </rPh>
    <rPh sb="83" eb="85">
      <t>タイショウ</t>
    </rPh>
    <rPh sb="86" eb="88">
      <t>タンタイ</t>
    </rPh>
    <rPh sb="93" eb="95">
      <t>タイショウ</t>
    </rPh>
    <rPh sb="96" eb="98">
      <t>ハンイ</t>
    </rPh>
    <rPh sb="99" eb="101">
      <t>センタク</t>
    </rPh>
    <rPh sb="106" eb="108">
      <t>タイショウ</t>
    </rPh>
    <rPh sb="109" eb="111">
      <t>ハンイ</t>
    </rPh>
    <rPh sb="112" eb="114">
      <t>センタク</t>
    </rPh>
    <rPh sb="118" eb="120">
      <t>タイショウ</t>
    </rPh>
    <rPh sb="121" eb="123">
      <t>ハンイ</t>
    </rPh>
    <rPh sb="124" eb="126">
      <t>キョウセイ</t>
    </rPh>
    <rPh sb="130" eb="132">
      <t>タイショウ</t>
    </rPh>
    <rPh sb="137" eb="139">
      <t>キョウセイ</t>
    </rPh>
    <rPh sb="145" eb="147">
      <t>タイショウ</t>
    </rPh>
    <rPh sb="152" eb="154">
      <t>センタク</t>
    </rPh>
    <rPh sb="157" eb="159">
      <t>ヘンコウ</t>
    </rPh>
    <phoneticPr fontId="6"/>
  </si>
  <si>
    <t>なおのこと大声で</t>
    <rPh sb="5" eb="7">
      <t>オオゴエ</t>
    </rPh>
    <phoneticPr fontId="6"/>
  </si>
  <si>
    <t>歌唱</t>
    <rPh sb="0" eb="2">
      <t>カショウ</t>
    </rPh>
    <phoneticPr fontId="6"/>
  </si>
  <si>
    <t>-</t>
    <phoneticPr fontId="6"/>
  </si>
  <si>
    <t>S2</t>
    <phoneticPr fontId="6"/>
  </si>
  <si>
    <t>このアーツを組み合わせた〔自我〕判定を「対象：範囲(選択)」に変更する。この効果でアンチ判定を行うことができる。</t>
    <rPh sb="13" eb="15">
      <t>ジガ</t>
    </rPh>
    <rPh sb="16" eb="18">
      <t>ハンテイ</t>
    </rPh>
    <rPh sb="31" eb="33">
      <t>ヘンコウ</t>
    </rPh>
    <rPh sb="38" eb="40">
      <t>コウカ</t>
    </rPh>
    <rPh sb="44" eb="46">
      <t>ハンテイ</t>
    </rPh>
    <rPh sb="47" eb="48">
      <t>オコナ</t>
    </rPh>
    <phoneticPr fontId="3"/>
  </si>
  <si>
    <t>至近～超遠</t>
    <rPh sb="0" eb="2">
      <t>シキン</t>
    </rPh>
    <rPh sb="3" eb="4">
      <t>チョウ</t>
    </rPh>
    <rPh sb="4" eb="5">
      <t>エン</t>
    </rPh>
    <phoneticPr fontId="6"/>
  </si>
  <si>
    <t>至近～中</t>
    <rPh sb="0" eb="2">
      <t>シキン</t>
    </rPh>
    <rPh sb="3" eb="4">
      <t>チュウ</t>
    </rPh>
    <phoneticPr fontId="6"/>
  </si>
  <si>
    <t>R1</t>
    <phoneticPr fontId="6"/>
  </si>
  <si>
    <t>メジャー</t>
    <phoneticPr fontId="6"/>
  </si>
  <si>
    <t>至近</t>
    <rPh sb="0" eb="2">
      <t>シキン</t>
    </rPh>
    <phoneticPr fontId="6"/>
  </si>
  <si>
    <t>〔交渉〕判定に成功した場合、自身は対象に(関係は自由)、対象は自身にフェイトを「関係：庇護」で取得する。対象は〔自我〕判定でリアクションを行うことができる。対決に敗北した場合、フェイトはお互いに取得されない。</t>
    <rPh sb="1" eb="3">
      <t>コウショウ</t>
    </rPh>
    <rPh sb="21" eb="23">
      <t>カンケイ</t>
    </rPh>
    <rPh sb="24" eb="26">
      <t>ジユウ</t>
    </rPh>
    <rPh sb="40" eb="42">
      <t>カンケイ</t>
    </rPh>
    <rPh sb="43" eb="45">
      <t>ヒゴ</t>
    </rPh>
    <rPh sb="47" eb="49">
      <t>シュトク</t>
    </rPh>
    <rPh sb="56" eb="58">
      <t>ジガ</t>
    </rPh>
    <phoneticPr fontId="6"/>
  </si>
  <si>
    <t>可憐な面影</t>
    <rPh sb="0" eb="2">
      <t>カレン</t>
    </rPh>
    <rPh sb="3" eb="5">
      <t>オモカゲ</t>
    </rPh>
    <phoneticPr fontId="6"/>
  </si>
  <si>
    <t>希望の光</t>
    <rPh sb="0" eb="2">
      <t>キボウ</t>
    </rPh>
    <rPh sb="3" eb="4">
      <t>ヒカリ</t>
    </rPh>
    <phoneticPr fontId="6"/>
  </si>
  <si>
    <t>リアクション</t>
    <phoneticPr fontId="6"/>
  </si>
  <si>
    <t>H3</t>
    <phoneticPr fontId="6"/>
  </si>
  <si>
    <t>恩寵の唄</t>
    <rPh sb="0" eb="2">
      <t>オンチョウ</t>
    </rPh>
    <rPh sb="3" eb="4">
      <t>ウタ</t>
    </rPh>
    <phoneticPr fontId="3"/>
  </si>
  <si>
    <t>自身</t>
    <rPh sb="0" eb="2">
      <t>ジシン</t>
    </rPh>
    <phoneticPr fontId="6"/>
  </si>
  <si>
    <t>絆を絶やさぬように</t>
    <rPh sb="0" eb="1">
      <t>キズナ</t>
    </rPh>
    <rPh sb="2" eb="3">
      <t>タ</t>
    </rPh>
    <phoneticPr fontId="6"/>
  </si>
  <si>
    <t>夢見る心</t>
    <rPh sb="0" eb="2">
      <t>ユメミ</t>
    </rPh>
    <rPh sb="3" eb="4">
      <t>ココロ</t>
    </rPh>
    <phoneticPr fontId="6"/>
  </si>
  <si>
    <t>【希望】</t>
    <rPh sb="1" eb="3">
      <t>キボウ</t>
    </rPh>
    <phoneticPr fontId="6"/>
  </si>
  <si>
    <t>なし</t>
    <phoneticPr fontId="6"/>
  </si>
  <si>
    <t>ちょこまか</t>
    <phoneticPr fontId="6"/>
  </si>
  <si>
    <t>対象の「昏倒」を回復し、HPを1にする(他のHPに影響するアーツの効果は、HPを1にした後処理する)。</t>
    <rPh sb="0" eb="2">
      <t>タイショウ</t>
    </rPh>
    <rPh sb="4" eb="6">
      <t>コントウ</t>
    </rPh>
    <rPh sb="8" eb="10">
      <t>カイフク</t>
    </rPh>
    <rPh sb="20" eb="21">
      <t>ホカ</t>
    </rPh>
    <rPh sb="25" eb="27">
      <t>エイキョウ</t>
    </rPh>
    <rPh sb="33" eb="35">
      <t>コウカ</t>
    </rPh>
    <rPh sb="44" eb="45">
      <t>アト</t>
    </rPh>
    <rPh sb="45" eb="47">
      <t>ショリ</t>
    </rPh>
    <phoneticPr fontId="6"/>
  </si>
  <si>
    <t>〔交〕</t>
    <rPh sb="1" eb="2">
      <t>コウ</t>
    </rPh>
    <phoneticPr fontId="3"/>
  </si>
  <si>
    <t>〔自〕</t>
    <rPh sb="1" eb="2">
      <t>ジ</t>
    </rPh>
    <phoneticPr fontId="6"/>
  </si>
  <si>
    <t>幼き聖女</t>
    <rPh sb="0" eb="1">
      <t>オサナ</t>
    </rPh>
    <rPh sb="2" eb="4">
      <t>セイジョ</t>
    </rPh>
    <phoneticPr fontId="6"/>
  </si>
  <si>
    <t>〔手〕</t>
    <rPh sb="1" eb="2">
      <t>テ</t>
    </rPh>
    <phoneticPr fontId="6"/>
  </si>
  <si>
    <t>範囲(選択)</t>
    <rPh sb="0" eb="2">
      <t>ハンイ</t>
    </rPh>
    <rPh sb="3" eb="5">
      <t>センタク</t>
    </rPh>
    <phoneticPr fontId="6"/>
  </si>
  <si>
    <t>天真爛漫</t>
    <rPh sb="0" eb="4">
      <t>テンシンランマン</t>
    </rPh>
    <phoneticPr fontId="6"/>
  </si>
  <si>
    <t>〔白〕〔格〕</t>
    <rPh sb="1" eb="2">
      <t>シロ</t>
    </rPh>
    <rPh sb="4" eb="5">
      <t>カク</t>
    </rPh>
    <phoneticPr fontId="6"/>
  </si>
  <si>
    <t>縁の遺したもの</t>
    <rPh sb="0" eb="1">
      <t>エン</t>
    </rPh>
    <rPh sb="2" eb="3">
      <t>ノコ</t>
    </rPh>
    <phoneticPr fontId="6"/>
  </si>
  <si>
    <t>「価格：500F」以下の通常武器1つを常備化し、その武器の「威力」「魔力」「防御値」「抵抗値」のうち、「-」でないもの1つに+2する。</t>
    <rPh sb="1" eb="3">
      <t>カカク</t>
    </rPh>
    <rPh sb="9" eb="11">
      <t>イカ</t>
    </rPh>
    <rPh sb="12" eb="14">
      <t>ツウジョウ</t>
    </rPh>
    <rPh sb="14" eb="16">
      <t>ブキ</t>
    </rPh>
    <rPh sb="19" eb="22">
      <t>ジョウビカ</t>
    </rPh>
    <rPh sb="26" eb="28">
      <t>ブキ</t>
    </rPh>
    <rPh sb="30" eb="32">
      <t>イリョク</t>
    </rPh>
    <rPh sb="34" eb="36">
      <t>マリョク</t>
    </rPh>
    <rPh sb="38" eb="40">
      <t>ボウギョ</t>
    </rPh>
    <rPh sb="40" eb="41">
      <t>チ</t>
    </rPh>
    <rPh sb="43" eb="46">
      <t>テイコウチ</t>
    </rPh>
    <phoneticPr fontId="6"/>
  </si>
  <si>
    <t>運命を変える者</t>
    <rPh sb="0" eb="2">
      <t>ウンメイ</t>
    </rPh>
    <rPh sb="3" eb="4">
      <t>カ</t>
    </rPh>
    <rPh sb="6" eb="7">
      <t>モノ</t>
    </rPh>
    <phoneticPr fontId="6"/>
  </si>
  <si>
    <t>それでも笑顔で</t>
    <rPh sb="4" eb="6">
      <t>エガオ</t>
    </rPh>
    <phoneticPr fontId="6"/>
  </si>
  <si>
    <t>継承者</t>
    <rPh sb="0" eb="3">
      <t>ケイショウシャ</t>
    </rPh>
    <phoneticPr fontId="3"/>
  </si>
  <si>
    <t>自動、LV5</t>
    <rPh sb="0" eb="2">
      <t>ジドウ</t>
    </rPh>
    <phoneticPr fontId="3"/>
  </si>
  <si>
    <t>伝承の絶技</t>
    <rPh sb="0" eb="2">
      <t>デンショウ</t>
    </rPh>
    <rPh sb="3" eb="5">
      <t>ゼツギ</t>
    </rPh>
    <phoneticPr fontId="3"/>
  </si>
  <si>
    <t>先達の教訓</t>
    <rPh sb="0" eb="2">
      <t>センダツ</t>
    </rPh>
    <rPh sb="3" eb="5">
      <t>キョウクン</t>
    </rPh>
    <phoneticPr fontId="6"/>
  </si>
  <si>
    <t>-</t>
    <phoneticPr fontId="6"/>
  </si>
  <si>
    <t>自身のレリックの「威力」「魔力」を共に「-」に変更し、「防御値」「抵抗値」に共に+3する。自身のレリックは本来の形態よりも小さくなる。</t>
    <rPh sb="0" eb="2">
      <t>ジシン</t>
    </rPh>
    <rPh sb="9" eb="11">
      <t>イリョク</t>
    </rPh>
    <rPh sb="13" eb="15">
      <t>マリョク</t>
    </rPh>
    <rPh sb="17" eb="18">
      <t>トモ</t>
    </rPh>
    <rPh sb="23" eb="25">
      <t>ヘンコウ</t>
    </rPh>
    <rPh sb="28" eb="30">
      <t>ボウギョ</t>
    </rPh>
    <rPh sb="30" eb="31">
      <t>チ</t>
    </rPh>
    <rPh sb="33" eb="36">
      <t>テイコウチ</t>
    </rPh>
    <rPh sb="38" eb="39">
      <t>トモ</t>
    </rPh>
    <rPh sb="45" eb="47">
      <t>ジシン</t>
    </rPh>
    <rPh sb="53" eb="55">
      <t>ホンライ</t>
    </rPh>
    <rPh sb="56" eb="58">
      <t>ケイタイ</t>
    </rPh>
    <rPh sb="61" eb="62">
      <t>チイ</t>
    </rPh>
    <phoneticPr fontId="6"/>
  </si>
  <si>
    <t>セットアップ</t>
    <phoneticPr fontId="6"/>
  </si>
  <si>
    <t>変幻自在</t>
    <rPh sb="0" eb="4">
      <t>ヘンゲンジザイ</t>
    </rPh>
    <phoneticPr fontId="6"/>
  </si>
  <si>
    <t>無鞘</t>
    <rPh sb="0" eb="1">
      <t>ム</t>
    </rPh>
    <rPh sb="1" eb="2">
      <t>サヤ</t>
    </rPh>
    <phoneticPr fontId="6"/>
  </si>
  <si>
    <t>二天一流</t>
    <rPh sb="0" eb="1">
      <t>ニ</t>
    </rPh>
    <rPh sb="1" eb="2">
      <t>テン</t>
    </rPh>
    <rPh sb="2" eb="4">
      <t>イチリュウ</t>
    </rPh>
    <phoneticPr fontId="6"/>
  </si>
  <si>
    <t>ツイン・モード</t>
    <phoneticPr fontId="6"/>
  </si>
  <si>
    <t>なし</t>
    <phoneticPr fontId="6"/>
  </si>
  <si>
    <t>自身のレリック1つと同じデータを持つレリックを作成し、準備可能なら即座に準備する。クリンナップフェイズで、この効果で作成したレリックは自動的に消滅する。</t>
    <rPh sb="0" eb="2">
      <t>ジシン</t>
    </rPh>
    <rPh sb="10" eb="11">
      <t>オナ</t>
    </rPh>
    <rPh sb="16" eb="17">
      <t>モ</t>
    </rPh>
    <rPh sb="23" eb="25">
      <t>サクセイ</t>
    </rPh>
    <rPh sb="27" eb="29">
      <t>ジュンビ</t>
    </rPh>
    <rPh sb="29" eb="31">
      <t>カノウ</t>
    </rPh>
    <rPh sb="33" eb="35">
      <t>ソクザ</t>
    </rPh>
    <rPh sb="36" eb="38">
      <t>ジュンビ</t>
    </rPh>
    <rPh sb="55" eb="57">
      <t>コウカ</t>
    </rPh>
    <rPh sb="58" eb="60">
      <t>サクセイ</t>
    </rPh>
    <rPh sb="67" eb="70">
      <t>ジドウテキ</t>
    </rPh>
    <rPh sb="71" eb="73">
      <t>ショウメツ</t>
    </rPh>
    <phoneticPr fontId="6"/>
  </si>
  <si>
    <t>メジャー</t>
    <phoneticPr fontId="6"/>
  </si>
  <si>
    <t>〔白〕</t>
    <rPh sb="1" eb="2">
      <t>シロ</t>
    </rPh>
    <phoneticPr fontId="6"/>
  </si>
  <si>
    <t>双壁</t>
    <rPh sb="0" eb="1">
      <t>ソウ</t>
    </rPh>
    <rPh sb="1" eb="2">
      <t>カベ</t>
    </rPh>
    <phoneticPr fontId="6"/>
  </si>
  <si>
    <t>このアーツを組み合わせたガード判定では、所持するレリック1つの防御値1つを2倍としてダメージ計算する。</t>
    <rPh sb="15" eb="17">
      <t>ハンテイ</t>
    </rPh>
    <rPh sb="31" eb="33">
      <t>ボウギョ</t>
    </rPh>
    <rPh sb="33" eb="34">
      <t>チ</t>
    </rPh>
    <phoneticPr fontId="6"/>
  </si>
  <si>
    <t>R3</t>
    <phoneticPr fontId="6"/>
  </si>
  <si>
    <t>自身のレリックはヒトの姿に変身できる。誰かの姿に似せることができるわけではなく、レリックごとにどのような姿になるかは固定される。また、ヒトの姿であるなしに関わりなく、自身のレリックは他人にも認知できる言葉を話すことができる。</t>
    <rPh sb="0" eb="2">
      <t>ジシン</t>
    </rPh>
    <rPh sb="11" eb="12">
      <t>スガタ</t>
    </rPh>
    <rPh sb="13" eb="15">
      <t>ヘンシン</t>
    </rPh>
    <rPh sb="19" eb="20">
      <t>ダレ</t>
    </rPh>
    <rPh sb="22" eb="23">
      <t>スガタ</t>
    </rPh>
    <rPh sb="24" eb="25">
      <t>ニ</t>
    </rPh>
    <rPh sb="52" eb="53">
      <t>スガタ</t>
    </rPh>
    <rPh sb="58" eb="60">
      <t>コテイ</t>
    </rPh>
    <rPh sb="70" eb="71">
      <t>スガタ</t>
    </rPh>
    <rPh sb="77" eb="78">
      <t>カカ</t>
    </rPh>
    <rPh sb="83" eb="85">
      <t>ジシン</t>
    </rPh>
    <rPh sb="91" eb="93">
      <t>タニン</t>
    </rPh>
    <rPh sb="95" eb="97">
      <t>ニンチ</t>
    </rPh>
    <rPh sb="100" eb="102">
      <t>コトバ</t>
    </rPh>
    <rPh sb="103" eb="104">
      <t>ハナ</t>
    </rPh>
    <phoneticPr fontId="3"/>
  </si>
  <si>
    <t>このアーツを組み合わせたガード判定の対象を範囲(選択)に変更する。</t>
    <rPh sb="6" eb="7">
      <t>ク</t>
    </rPh>
    <rPh sb="8" eb="9">
      <t>ア</t>
    </rPh>
    <rPh sb="15" eb="17">
      <t>ハンテイ</t>
    </rPh>
    <rPh sb="18" eb="20">
      <t>タイショウ</t>
    </rPh>
    <rPh sb="21" eb="23">
      <t>ハンイ</t>
    </rPh>
    <rPh sb="24" eb="26">
      <t>センタク</t>
    </rPh>
    <rPh sb="28" eb="30">
      <t>ヘンコウ</t>
    </rPh>
    <phoneticPr fontId="6"/>
  </si>
  <si>
    <t>守護の遺志</t>
    <rPh sb="0" eb="2">
      <t>シュゴ</t>
    </rPh>
    <rPh sb="3" eb="5">
      <t>イシ</t>
    </rPh>
    <phoneticPr fontId="6"/>
  </si>
  <si>
    <t>-</t>
    <phoneticPr fontId="6"/>
  </si>
  <si>
    <t>【知性】</t>
    <rPh sb="1" eb="3">
      <t>チセイ</t>
    </rPh>
    <phoneticPr fontId="6"/>
  </si>
  <si>
    <t>判定に成功すれば、対象にフェイトを取得する。対象は〔自我〕でリアクションすることができる。</t>
    <phoneticPr fontId="6"/>
  </si>
  <si>
    <t>先人の面識</t>
    <rPh sb="0" eb="2">
      <t>センジン</t>
    </rPh>
    <rPh sb="3" eb="5">
      <t>メンシキ</t>
    </rPh>
    <phoneticPr fontId="6"/>
  </si>
  <si>
    <t>刀の囁き</t>
    <rPh sb="0" eb="1">
      <t>カタナ</t>
    </rPh>
    <rPh sb="2" eb="3">
      <t>ササヤ</t>
    </rPh>
    <phoneticPr fontId="6"/>
  </si>
  <si>
    <t>なし</t>
    <phoneticPr fontId="6"/>
  </si>
  <si>
    <t>判定に成功すると、HLに1つ質問できる。判定前に質問内容を宣言する。HLは判定前にこの質問を拒否してよい。その場合、使用回数に数えない。</t>
  </si>
  <si>
    <t>「分類：剣」のレリックを取得している場合のみ、このアーツは取得できる。このアーツを組み合わせた白兵攻撃にレリックを使用しているなら、その攻撃のダメージロールに、+[その攻撃で使用していないダメージ属性の固定値1つ]する。</t>
    <rPh sb="4" eb="5">
      <t>ケン</t>
    </rPh>
    <rPh sb="41" eb="42">
      <t>ク</t>
    </rPh>
    <rPh sb="43" eb="44">
      <t>ア</t>
    </rPh>
    <rPh sb="47" eb="49">
      <t>ハクヘイ</t>
    </rPh>
    <rPh sb="49" eb="51">
      <t>コウゲキ</t>
    </rPh>
    <rPh sb="57" eb="59">
      <t>シヨウ</t>
    </rPh>
    <rPh sb="68" eb="70">
      <t>コウゲキ</t>
    </rPh>
    <rPh sb="84" eb="86">
      <t>コウゲキ</t>
    </rPh>
    <rPh sb="87" eb="89">
      <t>シヨウ</t>
    </rPh>
    <rPh sb="98" eb="100">
      <t>ゾクセイ</t>
    </rPh>
    <rPh sb="101" eb="104">
      <t>コテイチ</t>
    </rPh>
    <phoneticPr fontId="3"/>
  </si>
  <si>
    <t>「分類：盾」のレリックを取得している場合のみ、このアーツは取得できる。このアーツはガード判定、レジスト判定に組み合わせることができる。このアーツを組み合わせたガード判定では用いるレリックの「防御値」に+[抵抗値]し、レジスト判定では用いるレリックの「抵抗値」に+[防御値]する。</t>
    <rPh sb="4" eb="5">
      <t>タテ</t>
    </rPh>
    <rPh sb="44" eb="46">
      <t>ハンテイ</t>
    </rPh>
    <rPh sb="51" eb="53">
      <t>ハンテイ</t>
    </rPh>
    <rPh sb="54" eb="55">
      <t>ク</t>
    </rPh>
    <rPh sb="56" eb="57">
      <t>ア</t>
    </rPh>
    <rPh sb="73" eb="74">
      <t>ク</t>
    </rPh>
    <rPh sb="75" eb="76">
      <t>ア</t>
    </rPh>
    <rPh sb="82" eb="84">
      <t>ハンテイ</t>
    </rPh>
    <rPh sb="86" eb="87">
      <t>モチ</t>
    </rPh>
    <rPh sb="95" eb="97">
      <t>ボウギョ</t>
    </rPh>
    <rPh sb="97" eb="98">
      <t>チ</t>
    </rPh>
    <rPh sb="102" eb="105">
      <t>テイコウチ</t>
    </rPh>
    <rPh sb="112" eb="114">
      <t>ハンテイ</t>
    </rPh>
    <rPh sb="116" eb="117">
      <t>モチ</t>
    </rPh>
    <rPh sb="125" eb="128">
      <t>テイコウチ</t>
    </rPh>
    <rPh sb="132" eb="134">
      <t>ボウギョ</t>
    </rPh>
    <rPh sb="134" eb="135">
      <t>チ</t>
    </rPh>
    <phoneticPr fontId="6"/>
  </si>
  <si>
    <t>加速矢</t>
    <rPh sb="0" eb="2">
      <t>カソク</t>
    </rPh>
    <rPh sb="2" eb="3">
      <t>ヤ</t>
    </rPh>
    <phoneticPr fontId="6"/>
  </si>
  <si>
    <t>S3</t>
    <phoneticPr fontId="6"/>
  </si>
  <si>
    <t>武器</t>
    <rPh sb="0" eb="2">
      <t>ブキ</t>
    </rPh>
    <phoneticPr fontId="6"/>
  </si>
  <si>
    <t>「分類：弓」のレリックを取得している場合のみ、このアーツは取得できる。このアーツを組み合わせた射撃攻撃にレリックを使用しているなら、その攻撃のダメージロールに+[対象との距離の段階差]×3する。「距離の段階差」は至近なら0、近距離なら1、中距離なら2、遠距離なら3、超遠距離なら4である。</t>
    <rPh sb="4" eb="5">
      <t>ユミ</t>
    </rPh>
    <rPh sb="41" eb="42">
      <t>ク</t>
    </rPh>
    <rPh sb="43" eb="44">
      <t>ア</t>
    </rPh>
    <rPh sb="47" eb="49">
      <t>シャゲキ</t>
    </rPh>
    <rPh sb="49" eb="51">
      <t>コウゲキ</t>
    </rPh>
    <rPh sb="57" eb="59">
      <t>シヨウ</t>
    </rPh>
    <rPh sb="68" eb="70">
      <t>コウゲキ</t>
    </rPh>
    <rPh sb="81" eb="83">
      <t>タイショウ</t>
    </rPh>
    <rPh sb="85" eb="87">
      <t>キョリ</t>
    </rPh>
    <rPh sb="88" eb="90">
      <t>ダンカイ</t>
    </rPh>
    <rPh sb="90" eb="91">
      <t>サ</t>
    </rPh>
    <rPh sb="98" eb="100">
      <t>キョリ</t>
    </rPh>
    <rPh sb="101" eb="103">
      <t>ダンカイ</t>
    </rPh>
    <rPh sb="103" eb="104">
      <t>サ</t>
    </rPh>
    <rPh sb="106" eb="108">
      <t>シキン</t>
    </rPh>
    <rPh sb="112" eb="115">
      <t>キンキョリ</t>
    </rPh>
    <rPh sb="119" eb="122">
      <t>チュウキョリ</t>
    </rPh>
    <rPh sb="126" eb="129">
      <t>エンキョリ</t>
    </rPh>
    <rPh sb="133" eb="134">
      <t>チョウ</t>
    </rPh>
    <rPh sb="134" eb="135">
      <t>エン</t>
    </rPh>
    <rPh sb="135" eb="137">
      <t>キョリ</t>
    </rPh>
    <phoneticPr fontId="6"/>
  </si>
  <si>
    <t>退魔の灯火</t>
    <rPh sb="0" eb="2">
      <t>タイマ</t>
    </rPh>
    <rPh sb="3" eb="5">
      <t>トモシビ</t>
    </rPh>
    <phoneticPr fontId="6"/>
  </si>
  <si>
    <t>〔擬〕〔製〕</t>
    <rPh sb="1" eb="2">
      <t>ギ</t>
    </rPh>
    <rPh sb="4" eb="5">
      <t>セイ</t>
    </rPh>
    <phoneticPr fontId="6"/>
  </si>
  <si>
    <t>剣我占有</t>
    <rPh sb="0" eb="1">
      <t>ケン</t>
    </rPh>
    <rPh sb="1" eb="2">
      <t>ワレ</t>
    </rPh>
    <rPh sb="2" eb="4">
      <t>センユウ</t>
    </rPh>
    <phoneticPr fontId="6"/>
  </si>
  <si>
    <t>舞踏剣</t>
    <rPh sb="0" eb="2">
      <t>ブトウ</t>
    </rPh>
    <rPh sb="2" eb="3">
      <t>ケン</t>
    </rPh>
    <phoneticPr fontId="3"/>
  </si>
  <si>
    <t>力学魔術</t>
    <rPh sb="0" eb="2">
      <t>リキガク</t>
    </rPh>
    <rPh sb="2" eb="4">
      <t>マジュツ</t>
    </rPh>
    <phoneticPr fontId="6"/>
  </si>
  <si>
    <t>「分類：杖」のレリックを取得している場合のみ、このアーツは取得できる。このアーツを組み合わせた魔法攻撃に自身のレリックを使用している時、その魔法攻撃のダメージロールに+[自身のレリックの選択した威力固定値1つ]する。この攻撃によって発生するダメージは物理攻撃によるダメージとしても扱う。</t>
    <rPh sb="4" eb="5">
      <t>ツエ</t>
    </rPh>
    <rPh sb="41" eb="42">
      <t>ク</t>
    </rPh>
    <rPh sb="43" eb="44">
      <t>ア</t>
    </rPh>
    <rPh sb="47" eb="49">
      <t>マホウ</t>
    </rPh>
    <rPh sb="49" eb="51">
      <t>コウゲキ</t>
    </rPh>
    <rPh sb="52" eb="54">
      <t>ジシン</t>
    </rPh>
    <rPh sb="60" eb="62">
      <t>シヨウ</t>
    </rPh>
    <rPh sb="66" eb="67">
      <t>トキ</t>
    </rPh>
    <rPh sb="70" eb="72">
      <t>マホウ</t>
    </rPh>
    <rPh sb="72" eb="74">
      <t>コウゲキ</t>
    </rPh>
    <rPh sb="85" eb="87">
      <t>ジシン</t>
    </rPh>
    <rPh sb="93" eb="95">
      <t>センタク</t>
    </rPh>
    <rPh sb="97" eb="99">
      <t>イリョク</t>
    </rPh>
    <rPh sb="99" eb="102">
      <t>コテイチ</t>
    </rPh>
    <rPh sb="110" eb="112">
      <t>コウゲキ</t>
    </rPh>
    <rPh sb="116" eb="118">
      <t>ハッセイ</t>
    </rPh>
    <rPh sb="125" eb="127">
      <t>ブツリ</t>
    </rPh>
    <rPh sb="127" eb="129">
      <t>コウゲキ</t>
    </rPh>
    <rPh sb="140" eb="141">
      <t>アツカ</t>
    </rPh>
    <phoneticPr fontId="6"/>
  </si>
  <si>
    <t>自身が「トランス」した時に使用できる。「傀儡」状態である限り、自身のレリックに対する「捕縛」と「破壊」を受けず打ち消す。また、「傀儡」状態である限り、自身の《継承者》の現在レベルと上限レベルに+3する。</t>
    <rPh sb="31" eb="33">
      <t>ジシン</t>
    </rPh>
    <rPh sb="43" eb="45">
      <t>ホバク</t>
    </rPh>
    <rPh sb="48" eb="50">
      <t>ハカイ</t>
    </rPh>
    <rPh sb="52" eb="53">
      <t>ウ</t>
    </rPh>
    <rPh sb="55" eb="56">
      <t>ウ</t>
    </rPh>
    <rPh sb="57" eb="58">
      <t>ケ</t>
    </rPh>
    <rPh sb="64" eb="66">
      <t>クグツ</t>
    </rPh>
    <rPh sb="67" eb="69">
      <t>ジョウタイ</t>
    </rPh>
    <rPh sb="72" eb="73">
      <t>カギ</t>
    </rPh>
    <rPh sb="75" eb="77">
      <t>ジシン</t>
    </rPh>
    <rPh sb="79" eb="82">
      <t>ケイショウシャ</t>
    </rPh>
    <rPh sb="84" eb="86">
      <t>ゲンザイ</t>
    </rPh>
    <rPh sb="90" eb="92">
      <t>ジョウゲン</t>
    </rPh>
    <phoneticPr fontId="6"/>
  </si>
  <si>
    <t>-</t>
    <phoneticPr fontId="6"/>
  </si>
  <si>
    <t>自身と自身のルフィアン1体を対象とする。自身と自身のルフィアンと場所を入れ替える。</t>
    <rPh sb="0" eb="2">
      <t>ジシン</t>
    </rPh>
    <rPh sb="3" eb="5">
      <t>ジシン</t>
    </rPh>
    <rPh sb="12" eb="13">
      <t>タイ</t>
    </rPh>
    <rPh sb="14" eb="16">
      <t>タイショウ</t>
    </rPh>
    <rPh sb="20" eb="22">
      <t>ジシン</t>
    </rPh>
    <rPh sb="23" eb="25">
      <t>ジシン</t>
    </rPh>
    <rPh sb="32" eb="34">
      <t>バショ</t>
    </rPh>
    <rPh sb="35" eb="36">
      <t>イ</t>
    </rPh>
    <rPh sb="37" eb="38">
      <t>カ</t>
    </rPh>
    <phoneticPr fontId="3"/>
  </si>
  <si>
    <t>なし</t>
    <phoneticPr fontId="6"/>
  </si>
  <si>
    <t>〔交〕</t>
    <rPh sb="1" eb="2">
      <t>コウ</t>
    </rPh>
    <phoneticPr fontId="6"/>
  </si>
  <si>
    <t>単体</t>
    <rPh sb="0" eb="2">
      <t>タンタイ</t>
    </rPh>
    <phoneticPr fontId="6"/>
  </si>
  <si>
    <t>単体※</t>
    <rPh sb="0" eb="2">
      <t>タンタイ</t>
    </rPh>
    <phoneticPr fontId="6"/>
  </si>
  <si>
    <t>至近～近</t>
    <rPh sb="0" eb="2">
      <t>シキン</t>
    </rPh>
    <rPh sb="3" eb="4">
      <t>キン</t>
    </rPh>
    <phoneticPr fontId="6"/>
  </si>
  <si>
    <t>不屈の唄</t>
    <rPh sb="0" eb="2">
      <t>フクツ</t>
    </rPh>
    <rPh sb="3" eb="4">
      <t>ウタ</t>
    </rPh>
    <phoneticPr fontId="6"/>
  </si>
  <si>
    <t>自身、または自身のルフィアンがダメージを受ける時、そのダメージを適応する直前に、自身または自身のルフィアンの間でダメージを自由に割り振る(割り振るダメージの最低値は0)。</t>
    <rPh sb="0" eb="2">
      <t>ジシン</t>
    </rPh>
    <rPh sb="6" eb="8">
      <t>ジシン</t>
    </rPh>
    <rPh sb="20" eb="21">
      <t>ウ</t>
    </rPh>
    <rPh sb="23" eb="24">
      <t>トキ</t>
    </rPh>
    <rPh sb="32" eb="34">
      <t>テキオウ</t>
    </rPh>
    <rPh sb="36" eb="38">
      <t>チョクゼン</t>
    </rPh>
    <rPh sb="40" eb="42">
      <t>ジシン</t>
    </rPh>
    <rPh sb="45" eb="47">
      <t>ジシン</t>
    </rPh>
    <rPh sb="54" eb="55">
      <t>アイダ</t>
    </rPh>
    <rPh sb="61" eb="63">
      <t>ジユウ</t>
    </rPh>
    <rPh sb="64" eb="65">
      <t>ワ</t>
    </rPh>
    <rPh sb="66" eb="67">
      <t>フ</t>
    </rPh>
    <rPh sb="69" eb="70">
      <t>ワ</t>
    </rPh>
    <rPh sb="71" eb="72">
      <t>フ</t>
    </rPh>
    <rPh sb="78" eb="80">
      <t>サイテイ</t>
    </rPh>
    <rPh sb="80" eb="81">
      <t>チ</t>
    </rPh>
    <phoneticPr fontId="3"/>
  </si>
  <si>
    <t>近～超遠</t>
    <rPh sb="0" eb="1">
      <t>キン</t>
    </rPh>
    <rPh sb="2" eb="3">
      <t>チョウ</t>
    </rPh>
    <rPh sb="3" eb="4">
      <t>エン</t>
    </rPh>
    <phoneticPr fontId="6"/>
  </si>
  <si>
    <t>至近～超遠</t>
    <rPh sb="0" eb="2">
      <t>シキン</t>
    </rPh>
    <rPh sb="3" eb="4">
      <t>チョウ</t>
    </rPh>
    <rPh sb="4" eb="5">
      <t>エン</t>
    </rPh>
    <phoneticPr fontId="6"/>
  </si>
  <si>
    <t>自身のルフィアンを対象とする。対象が行った何らかの攻撃のダメージロールに+2D10点する。</t>
    <rPh sb="0" eb="2">
      <t>ジシン</t>
    </rPh>
    <rPh sb="9" eb="11">
      <t>タイショウ</t>
    </rPh>
    <rPh sb="15" eb="17">
      <t>タイショウ</t>
    </rPh>
    <rPh sb="18" eb="19">
      <t>オコナ</t>
    </rPh>
    <rPh sb="21" eb="22">
      <t>ナン</t>
    </rPh>
    <rPh sb="25" eb="27">
      <t>コウゲキ</t>
    </rPh>
    <rPh sb="41" eb="42">
      <t>テン</t>
    </rPh>
    <phoneticPr fontId="3"/>
  </si>
  <si>
    <t>ルフィアンピンサー</t>
    <phoneticPr fontId="3"/>
  </si>
  <si>
    <t>このアーツは自身のルフィアンも使用できる。このアーツを組み合わせることで、自身がルフィアンの取得したアーツを、または自身のルフィアンが自身の取得したアーツを組み合わせることができる。</t>
    <rPh sb="6" eb="8">
      <t>ジシン</t>
    </rPh>
    <rPh sb="15" eb="17">
      <t>シヨウ</t>
    </rPh>
    <rPh sb="27" eb="28">
      <t>ク</t>
    </rPh>
    <rPh sb="29" eb="30">
      <t>ア</t>
    </rPh>
    <rPh sb="37" eb="39">
      <t>ジシン</t>
    </rPh>
    <rPh sb="46" eb="48">
      <t>シュトク</t>
    </rPh>
    <rPh sb="58" eb="60">
      <t>ジシン</t>
    </rPh>
    <rPh sb="67" eb="69">
      <t>ジシン</t>
    </rPh>
    <rPh sb="70" eb="72">
      <t>シュトク</t>
    </rPh>
    <rPh sb="78" eb="79">
      <t>ク</t>
    </rPh>
    <rPh sb="80" eb="81">
      <t>ア</t>
    </rPh>
    <phoneticPr fontId="6"/>
  </si>
  <si>
    <t>比翼連理</t>
    <rPh sb="0" eb="4">
      <t>ヒヨクレンリ</t>
    </rPh>
    <phoneticPr fontId="6"/>
  </si>
  <si>
    <t>なし</t>
    <phoneticPr fontId="6"/>
  </si>
  <si>
    <t>人化変化</t>
    <rPh sb="0" eb="1">
      <t>ヒト</t>
    </rPh>
    <rPh sb="1" eb="2">
      <t>カ</t>
    </rPh>
    <rPh sb="2" eb="4">
      <t>ヘンゲ</t>
    </rPh>
    <phoneticPr fontId="6"/>
  </si>
  <si>
    <t>変化術式</t>
    <rPh sb="0" eb="2">
      <t>ヘンカ</t>
    </rPh>
    <rPh sb="2" eb="4">
      <t>ジュツシキ</t>
    </rPh>
    <phoneticPr fontId="6"/>
  </si>
  <si>
    <t>魔法</t>
    <rPh sb="0" eb="2">
      <t>マホウ</t>
    </rPh>
    <phoneticPr fontId="6"/>
  </si>
  <si>
    <t>〔独〕〔秘〕〔擬〕</t>
    <rPh sb="1" eb="2">
      <t>ドク</t>
    </rPh>
    <rPh sb="4" eb="5">
      <t>ヒ</t>
    </rPh>
    <rPh sb="7" eb="8">
      <t>ギ</t>
    </rPh>
    <phoneticPr fontId="6"/>
  </si>
  <si>
    <t>H</t>
    <phoneticPr fontId="6"/>
  </si>
  <si>
    <t>至近</t>
    <rPh sb="0" eb="2">
      <t>シキン</t>
    </rPh>
    <phoneticPr fontId="6"/>
  </si>
  <si>
    <t>なし</t>
    <phoneticPr fontId="6"/>
  </si>
  <si>
    <t>別人に成り済ます(別種族であっても構わない)。〔観察〕で見破るための判定ができるが、自身はそれに対して〔隠密〕でリアクションできる。</t>
    <rPh sb="9" eb="10">
      <t>ベツ</t>
    </rPh>
    <rPh sb="10" eb="12">
      <t>シュゾク</t>
    </rPh>
    <rPh sb="17" eb="18">
      <t>カマ</t>
    </rPh>
    <phoneticPr fontId="6"/>
  </si>
  <si>
    <t>内緒話</t>
    <rPh sb="0" eb="3">
      <t>ナイショバナシ</t>
    </rPh>
    <phoneticPr fontId="6"/>
  </si>
  <si>
    <t>【感情】</t>
    <rPh sb="1" eb="3">
      <t>カンジョウ</t>
    </rPh>
    <phoneticPr fontId="6"/>
  </si>
  <si>
    <t>メジャー</t>
    <phoneticPr fontId="6"/>
  </si>
  <si>
    <t>S</t>
    <phoneticPr fontId="6"/>
  </si>
  <si>
    <t>シンクロナイズ</t>
    <phoneticPr fontId="6"/>
  </si>
  <si>
    <t>カバーリングを行っても「行動済」にならず、「行動済」でもカバーリングできる。また、1アクト[LV]回まで、自身のルフィアンに対して行ったカバーリングではダメージが2倍にならない。</t>
    <rPh sb="7" eb="8">
      <t>オコナ</t>
    </rPh>
    <rPh sb="12" eb="14">
      <t>コウドウ</t>
    </rPh>
    <rPh sb="14" eb="15">
      <t>スミ</t>
    </rPh>
    <rPh sb="22" eb="24">
      <t>コウドウ</t>
    </rPh>
    <rPh sb="24" eb="25">
      <t>スミ</t>
    </rPh>
    <rPh sb="49" eb="50">
      <t>カイ</t>
    </rPh>
    <rPh sb="53" eb="55">
      <t>ジシン</t>
    </rPh>
    <rPh sb="62" eb="63">
      <t>タイ</t>
    </rPh>
    <rPh sb="65" eb="66">
      <t>オコナ</t>
    </rPh>
    <rPh sb="82" eb="83">
      <t>バイ</t>
    </rPh>
    <phoneticPr fontId="6"/>
  </si>
  <si>
    <t>スタンドアロン</t>
    <phoneticPr fontId="6"/>
  </si>
  <si>
    <t>ルフィアンダッシュ</t>
    <phoneticPr fontId="6"/>
  </si>
  <si>
    <t>R3</t>
    <phoneticPr fontId="6"/>
  </si>
  <si>
    <t>自身のルフィアンを戦闘移動させる。この戦闘移動では「離脱」を行うことはできない。</t>
    <rPh sb="0" eb="2">
      <t>ジシン</t>
    </rPh>
    <rPh sb="9" eb="11">
      <t>セントウ</t>
    </rPh>
    <rPh sb="11" eb="13">
      <t>イドウ</t>
    </rPh>
    <rPh sb="19" eb="21">
      <t>セントウ</t>
    </rPh>
    <rPh sb="21" eb="23">
      <t>イドウ</t>
    </rPh>
    <rPh sb="26" eb="28">
      <t>リダツ</t>
    </rPh>
    <rPh sb="30" eb="31">
      <t>オコナ</t>
    </rPh>
    <phoneticPr fontId="6"/>
  </si>
  <si>
    <t>なし</t>
    <phoneticPr fontId="6"/>
  </si>
  <si>
    <t>自身</t>
    <rPh sb="0" eb="2">
      <t>ジシン</t>
    </rPh>
    <phoneticPr fontId="6"/>
  </si>
  <si>
    <t>ルフィアンルアー</t>
    <phoneticPr fontId="6"/>
  </si>
  <si>
    <t>-</t>
    <phoneticPr fontId="6"/>
  </si>
  <si>
    <t>至近～中</t>
    <rPh sb="0" eb="2">
      <t>シキン</t>
    </rPh>
    <rPh sb="3" eb="4">
      <t>チュウ</t>
    </rPh>
    <phoneticPr fontId="6"/>
  </si>
  <si>
    <t>対象に「「憎悪」を与える」特殊攻撃を行う。「憎悪」の対象は自身のルフィアン1体である。</t>
    <rPh sb="0" eb="2">
      <t>タイショウ</t>
    </rPh>
    <rPh sb="5" eb="7">
      <t>ゾウオ</t>
    </rPh>
    <rPh sb="9" eb="10">
      <t>アタ</t>
    </rPh>
    <rPh sb="13" eb="15">
      <t>トクシュ</t>
    </rPh>
    <rPh sb="15" eb="17">
      <t>コウゲキ</t>
    </rPh>
    <rPh sb="18" eb="19">
      <t>オコナ</t>
    </rPh>
    <rPh sb="22" eb="24">
      <t>ゾウオ</t>
    </rPh>
    <rPh sb="26" eb="28">
      <t>タイショウ</t>
    </rPh>
    <rPh sb="29" eb="31">
      <t>ジシン</t>
    </rPh>
    <rPh sb="38" eb="39">
      <t>タイ</t>
    </rPh>
    <phoneticPr fontId="6"/>
  </si>
  <si>
    <t>ルフィアンアーマー</t>
    <phoneticPr fontId="6"/>
  </si>
  <si>
    <t>《シミュラクラム》を取得していなければ、このアーツは取得できない。《シミュラクラム》を用いてダメージを割り振る前に、受けたダメージを-4点する。</t>
    <rPh sb="10" eb="12">
      <t>シュトク</t>
    </rPh>
    <rPh sb="26" eb="28">
      <t>シュトク</t>
    </rPh>
    <rPh sb="43" eb="44">
      <t>モチ</t>
    </rPh>
    <rPh sb="51" eb="52">
      <t>ワ</t>
    </rPh>
    <rPh sb="53" eb="54">
      <t>フ</t>
    </rPh>
    <rPh sb="55" eb="56">
      <t>マエ</t>
    </rPh>
    <rPh sb="58" eb="59">
      <t>ウ</t>
    </rPh>
    <rPh sb="68" eb="69">
      <t>テン</t>
    </rPh>
    <phoneticPr fontId="6"/>
  </si>
  <si>
    <t>双宿双飛</t>
    <rPh sb="0" eb="1">
      <t>ソウ</t>
    </rPh>
    <rPh sb="1" eb="2">
      <t>シュク</t>
    </rPh>
    <rPh sb="2" eb="3">
      <t>ソウ</t>
    </rPh>
    <rPh sb="3" eb="4">
      <t>ヒ</t>
    </rPh>
    <phoneticPr fontId="6"/>
  </si>
  <si>
    <t>ブラッド、LV3</t>
    <phoneticPr fontId="6"/>
  </si>
  <si>
    <t>自身が「トランス」した際に使用できる。自身のHPを2D10点にする。この効果によって「傀儡」状態であってもHPが正の値になりうる。また、「傀儡」状態である限り、自身とエンゲージするキャラクターの行うダメージロールを1D10点増減させることができる(振られるダイスの数を増減する)。</t>
    <rPh sb="0" eb="2">
      <t>ジシン</t>
    </rPh>
    <rPh sb="11" eb="12">
      <t>サイ</t>
    </rPh>
    <rPh sb="13" eb="15">
      <t>シヨウ</t>
    </rPh>
    <rPh sb="19" eb="21">
      <t>ジシン</t>
    </rPh>
    <rPh sb="29" eb="30">
      <t>テン</t>
    </rPh>
    <rPh sb="69" eb="71">
      <t>クグツ</t>
    </rPh>
    <rPh sb="72" eb="74">
      <t>ジョウタイ</t>
    </rPh>
    <rPh sb="77" eb="78">
      <t>カギ</t>
    </rPh>
    <rPh sb="80" eb="82">
      <t>ジシン</t>
    </rPh>
    <rPh sb="97" eb="98">
      <t>オコナ</t>
    </rPh>
    <rPh sb="111" eb="112">
      <t>テン</t>
    </rPh>
    <rPh sb="112" eb="114">
      <t>ゾウゲン</t>
    </rPh>
    <rPh sb="124" eb="125">
      <t>フ</t>
    </rPh>
    <rPh sb="132" eb="133">
      <t>カズ</t>
    </rPh>
    <rPh sb="134" eb="136">
      <t>ゾウゲン</t>
    </rPh>
    <phoneticPr fontId="6"/>
  </si>
  <si>
    <t>一般</t>
    <rPh sb="0" eb="2">
      <t>イッパン</t>
    </rPh>
    <phoneticPr fontId="6"/>
  </si>
  <si>
    <t>伏せろ！</t>
    <rPh sb="0" eb="1">
      <t>フ</t>
    </rPh>
    <phoneticPr fontId="3"/>
  </si>
  <si>
    <t>防具</t>
    <rPh sb="0" eb="2">
      <t>ボウグ</t>
    </rPh>
    <phoneticPr fontId="6"/>
  </si>
  <si>
    <t>装甲値</t>
    <rPh sb="0" eb="2">
      <t>ソウコウ</t>
    </rPh>
    <rPh sb="2" eb="3">
      <t>チ</t>
    </rPh>
    <phoneticPr fontId="6"/>
  </si>
  <si>
    <t>道具</t>
    <rPh sb="0" eb="2">
      <t>ドウグ</t>
    </rPh>
    <phoneticPr fontId="6"/>
  </si>
  <si>
    <t>癒</t>
    <rPh sb="0" eb="1">
      <t>ユ</t>
    </rPh>
    <phoneticPr fontId="6"/>
  </si>
  <si>
    <t>個数</t>
    <rPh sb="0" eb="2">
      <t>コスウ</t>
    </rPh>
    <phoneticPr fontId="6"/>
  </si>
  <si>
    <t>アーツ</t>
    <phoneticPr fontId="6"/>
  </si>
  <si>
    <t>効</t>
    <rPh sb="0" eb="1">
      <t>コウ</t>
    </rPh>
    <phoneticPr fontId="6"/>
  </si>
  <si>
    <t>果</t>
    <rPh sb="0" eb="1">
      <t>カ</t>
    </rPh>
    <phoneticPr fontId="6"/>
  </si>
  <si>
    <t>自動取得レベル</t>
    <rPh sb="0" eb="2">
      <t>ジドウ</t>
    </rPh>
    <rPh sb="2" eb="4">
      <t>シュトク</t>
    </rPh>
    <phoneticPr fontId="6"/>
  </si>
  <si>
    <t>合計取得レベル</t>
    <rPh sb="0" eb="2">
      <t>ゴウケイ</t>
    </rPh>
    <rPh sb="2" eb="4">
      <t>シュトク</t>
    </rPh>
    <phoneticPr fontId="6"/>
  </si>
  <si>
    <t>HL名</t>
    <rPh sb="2" eb="3">
      <t>メイ</t>
    </rPh>
    <phoneticPr fontId="29"/>
  </si>
  <si>
    <t>使用Exp</t>
    <rPh sb="0" eb="2">
      <t>シヨウ</t>
    </rPh>
    <phoneticPr fontId="29"/>
  </si>
  <si>
    <t>獲得Exp</t>
    <rPh sb="0" eb="2">
      <t>カクトク</t>
    </rPh>
    <phoneticPr fontId="29"/>
  </si>
  <si>
    <t>リンネシート</t>
    <phoneticPr fontId="6"/>
  </si>
  <si>
    <t>設</t>
    <rPh sb="0" eb="1">
      <t>セツ</t>
    </rPh>
    <phoneticPr fontId="6"/>
  </si>
  <si>
    <t>定</t>
    <rPh sb="0" eb="1">
      <t>サダ</t>
    </rPh>
    <phoneticPr fontId="6"/>
  </si>
  <si>
    <t>エングラム</t>
    <phoneticPr fontId="29"/>
  </si>
  <si>
    <t>C.アーツ</t>
    <phoneticPr fontId="6"/>
  </si>
  <si>
    <t>メモ</t>
    <phoneticPr fontId="6"/>
  </si>
  <si>
    <t>翼無き者</t>
    <rPh sb="0" eb="1">
      <t>ツバサ</t>
    </rPh>
    <rPh sb="1" eb="2">
      <t>ナ</t>
    </rPh>
    <rPh sb="3" eb="4">
      <t>モノ</t>
    </rPh>
    <phoneticPr fontId="6"/>
  </si>
  <si>
    <t>ムーブ</t>
    <phoneticPr fontId="6"/>
  </si>
  <si>
    <t>名家の親衛隊</t>
    <rPh sb="0" eb="2">
      <t>メイカ</t>
    </rPh>
    <rPh sb="3" eb="6">
      <t>シンエイタイ</t>
    </rPh>
    <phoneticPr fontId="3"/>
  </si>
  <si>
    <t>なし</t>
    <phoneticPr fontId="6"/>
  </si>
  <si>
    <t>至近～遠</t>
    <rPh sb="0" eb="2">
      <t>シキン</t>
    </rPh>
    <rPh sb="3" eb="4">
      <t>エン</t>
    </rPh>
    <phoneticPr fontId="6"/>
  </si>
  <si>
    <t>このアーツを組み合わせた「種別：魔法」のアーツを「射程：至近～遠」に変更する。</t>
    <rPh sb="6" eb="7">
      <t>ク</t>
    </rPh>
    <rPh sb="8" eb="9">
      <t>ア</t>
    </rPh>
    <rPh sb="13" eb="15">
      <t>シュベツ</t>
    </rPh>
    <rPh sb="16" eb="18">
      <t>マホウ</t>
    </rPh>
    <rPh sb="25" eb="27">
      <t>シャテイ</t>
    </rPh>
    <rPh sb="28" eb="30">
      <t>シキン</t>
    </rPh>
    <rPh sb="31" eb="32">
      <t>エン</t>
    </rPh>
    <rPh sb="34" eb="36">
      <t>ヘンコウ</t>
    </rPh>
    <phoneticPr fontId="3"/>
  </si>
  <si>
    <t>-</t>
    <phoneticPr fontId="6"/>
  </si>
  <si>
    <t>至近～近</t>
    <rPh sb="0" eb="2">
      <t>シキン</t>
    </rPh>
    <rPh sb="3" eb="4">
      <t>キン</t>
    </rPh>
    <phoneticPr fontId="6"/>
  </si>
  <si>
    <t>LV3</t>
    <phoneticPr fontId="6"/>
  </si>
  <si>
    <t>マイナー</t>
    <phoneticPr fontId="3"/>
  </si>
  <si>
    <t>〔隠〕</t>
    <rPh sb="1" eb="2">
      <t>カク</t>
    </rPh>
    <phoneticPr fontId="6"/>
  </si>
  <si>
    <t>至近～中</t>
    <rPh sb="0" eb="2">
      <t>シキン</t>
    </rPh>
    <rPh sb="3" eb="4">
      <t>チュウ</t>
    </rPh>
    <phoneticPr fontId="6"/>
  </si>
  <si>
    <t>その判定のダイス1つの出目を-1か-2する。代償として自身は「硬直」を受ける。</t>
    <rPh sb="2" eb="4">
      <t>ハンテイ</t>
    </rPh>
    <rPh sb="11" eb="13">
      <t>デメ</t>
    </rPh>
    <rPh sb="22" eb="24">
      <t>ダイショウ</t>
    </rPh>
    <rPh sb="27" eb="29">
      <t>ジシン</t>
    </rPh>
    <rPh sb="31" eb="33">
      <t>コウチョク</t>
    </rPh>
    <rPh sb="35" eb="36">
      <t>ウ</t>
    </rPh>
    <phoneticPr fontId="3"/>
  </si>
  <si>
    <t>舞台裏</t>
    <rPh sb="0" eb="3">
      <t>ブタイウラ</t>
    </rPh>
    <phoneticPr fontId="6"/>
  </si>
  <si>
    <t>フェイトを持つ相手と言葉を介さず、距離を超えて会話できる。この効果で情報共有することができる。</t>
    <rPh sb="5" eb="6">
      <t>モ</t>
    </rPh>
    <rPh sb="7" eb="9">
      <t>アイテ</t>
    </rPh>
    <rPh sb="10" eb="12">
      <t>コトバ</t>
    </rPh>
    <rPh sb="13" eb="14">
      <t>カイ</t>
    </rPh>
    <rPh sb="17" eb="19">
      <t>キョリ</t>
    </rPh>
    <rPh sb="20" eb="21">
      <t>コ</t>
    </rPh>
    <rPh sb="23" eb="25">
      <t>カイワ</t>
    </rPh>
    <rPh sb="31" eb="33">
      <t>コウカ</t>
    </rPh>
    <rPh sb="34" eb="36">
      <t>ジョウホウ</t>
    </rPh>
    <rPh sb="36" eb="38">
      <t>キョウユウ</t>
    </rPh>
    <phoneticPr fontId="3"/>
  </si>
  <si>
    <t>即座にメインフェイズを行う。「行動済」であっても行動でき、このメインフェイズでは「行動済」にならない。このメインフェイズのメジャーアクションでは〔秘魔〕判定しか行うことができない。</t>
    <rPh sb="0" eb="2">
      <t>ソクザ</t>
    </rPh>
    <rPh sb="11" eb="12">
      <t>オコナ</t>
    </rPh>
    <rPh sb="15" eb="17">
      <t>コウドウ</t>
    </rPh>
    <rPh sb="17" eb="18">
      <t>ズ</t>
    </rPh>
    <rPh sb="24" eb="26">
      <t>コウドウ</t>
    </rPh>
    <rPh sb="41" eb="43">
      <t>コウドウ</t>
    </rPh>
    <rPh sb="43" eb="44">
      <t>ズ</t>
    </rPh>
    <rPh sb="73" eb="74">
      <t>ヒ</t>
    </rPh>
    <rPh sb="74" eb="75">
      <t>マ</t>
    </rPh>
    <rPh sb="76" eb="78">
      <t>ハンテイ</t>
    </rPh>
    <rPh sb="80" eb="81">
      <t>オコナ</t>
    </rPh>
    <phoneticPr fontId="3"/>
  </si>
  <si>
    <t>投影</t>
    <rPh sb="0" eb="2">
      <t>トウエイ</t>
    </rPh>
    <phoneticPr fontId="3"/>
  </si>
  <si>
    <t>なし</t>
    <phoneticPr fontId="6"/>
  </si>
  <si>
    <t>メジャー</t>
    <phoneticPr fontId="6"/>
  </si>
  <si>
    <t>H2</t>
    <phoneticPr fontId="6"/>
  </si>
  <si>
    <t>至近</t>
    <rPh sb="0" eb="2">
      <t>シキン</t>
    </rPh>
    <phoneticPr fontId="6"/>
  </si>
  <si>
    <t>武器</t>
    <rPh sb="0" eb="2">
      <t>ブキ</t>
    </rPh>
    <phoneticPr fontId="6"/>
  </si>
  <si>
    <t>天竜破</t>
    <rPh sb="0" eb="1">
      <t>テン</t>
    </rPh>
    <rPh sb="1" eb="2">
      <t>リュウ</t>
    </rPh>
    <rPh sb="2" eb="3">
      <t>ヤブ</t>
    </rPh>
    <phoneticPr fontId="6"/>
  </si>
  <si>
    <t>ポストダメージ</t>
    <phoneticPr fontId="6"/>
  </si>
  <si>
    <t>-</t>
    <phoneticPr fontId="6"/>
  </si>
  <si>
    <t>A1</t>
    <phoneticPr fontId="6"/>
  </si>
  <si>
    <t>セットアップ</t>
    <phoneticPr fontId="6"/>
  </si>
  <si>
    <t>〔射〕</t>
    <rPh sb="1" eb="2">
      <t>シャ</t>
    </rPh>
    <phoneticPr fontId="3"/>
  </si>
  <si>
    <t>このアーツを組み合わせた攻撃を3回行う。全ての代償は1回分でよく、使用回数制限も1回分となる。命中判定とリアクションは通常通りそれぞれに発生する。</t>
    <rPh sb="6" eb="7">
      <t>ク</t>
    </rPh>
    <rPh sb="8" eb="9">
      <t>ア</t>
    </rPh>
    <rPh sb="12" eb="14">
      <t>コウゲキ</t>
    </rPh>
    <rPh sb="16" eb="17">
      <t>カイ</t>
    </rPh>
    <rPh sb="17" eb="18">
      <t>オコナ</t>
    </rPh>
    <rPh sb="20" eb="21">
      <t>スベ</t>
    </rPh>
    <rPh sb="23" eb="25">
      <t>ダイショウ</t>
    </rPh>
    <rPh sb="27" eb="29">
      <t>カイブン</t>
    </rPh>
    <rPh sb="33" eb="35">
      <t>シヨウ</t>
    </rPh>
    <rPh sb="35" eb="37">
      <t>カイスウ</t>
    </rPh>
    <rPh sb="37" eb="39">
      <t>セイゲン</t>
    </rPh>
    <rPh sb="41" eb="43">
      <t>カイブン</t>
    </rPh>
    <rPh sb="47" eb="49">
      <t>メイチュウ</t>
    </rPh>
    <rPh sb="49" eb="51">
      <t>ハンテイ</t>
    </rPh>
    <rPh sb="59" eb="61">
      <t>ツウジョウ</t>
    </rPh>
    <rPh sb="61" eb="62">
      <t>ドオ</t>
    </rPh>
    <rPh sb="68" eb="70">
      <t>ハッセイ</t>
    </rPh>
    <phoneticPr fontId="3"/>
  </si>
  <si>
    <t>S2</t>
    <phoneticPr fontId="6"/>
  </si>
  <si>
    <t>至近～超遠</t>
    <rPh sb="0" eb="2">
      <t>シキン</t>
    </rPh>
    <rPh sb="3" eb="4">
      <t>チョウ</t>
    </rPh>
    <rPh sb="4" eb="5">
      <t>エン</t>
    </rPh>
    <phoneticPr fontId="6"/>
  </si>
  <si>
    <t>シーン(選択)</t>
    <rPh sb="4" eb="6">
      <t>センタク</t>
    </rPh>
    <phoneticPr fontId="3"/>
  </si>
  <si>
    <t>シーン</t>
    <phoneticPr fontId="3"/>
  </si>
  <si>
    <t>S3</t>
    <phoneticPr fontId="6"/>
  </si>
  <si>
    <t>天使の使命</t>
    <rPh sb="0" eb="2">
      <t>テンシ</t>
    </rPh>
    <rPh sb="3" eb="5">
      <t>シメイ</t>
    </rPh>
    <phoneticPr fontId="3"/>
  </si>
  <si>
    <t>HLにシナリオに関する質問をすることができる。判定前に質問内容を宣言すること。HLは必ずその質問に答えるが、判定前に追加でS4の代償を求めることができる。自身はその答えを他のPC、PLに教えられない。</t>
    <rPh sb="8" eb="9">
      <t>カン</t>
    </rPh>
    <rPh sb="11" eb="13">
      <t>シツモン</t>
    </rPh>
    <rPh sb="23" eb="25">
      <t>ハンテイ</t>
    </rPh>
    <rPh sb="25" eb="26">
      <t>マエ</t>
    </rPh>
    <rPh sb="27" eb="29">
      <t>シツモン</t>
    </rPh>
    <rPh sb="29" eb="31">
      <t>ナイヨウ</t>
    </rPh>
    <rPh sb="32" eb="34">
      <t>センゲン</t>
    </rPh>
    <rPh sb="42" eb="43">
      <t>カナラ</t>
    </rPh>
    <rPh sb="46" eb="48">
      <t>シツモン</t>
    </rPh>
    <rPh sb="49" eb="50">
      <t>コタ</t>
    </rPh>
    <rPh sb="54" eb="56">
      <t>ハンテイ</t>
    </rPh>
    <rPh sb="56" eb="57">
      <t>マエ</t>
    </rPh>
    <rPh sb="58" eb="60">
      <t>ツイカ</t>
    </rPh>
    <rPh sb="64" eb="66">
      <t>ダイショウ</t>
    </rPh>
    <rPh sb="67" eb="68">
      <t>モト</t>
    </rPh>
    <rPh sb="77" eb="79">
      <t>ジシン</t>
    </rPh>
    <rPh sb="82" eb="83">
      <t>コタ</t>
    </rPh>
    <rPh sb="85" eb="86">
      <t>ホカ</t>
    </rPh>
    <rPh sb="93" eb="94">
      <t>オシ</t>
    </rPh>
    <phoneticPr fontId="3"/>
  </si>
  <si>
    <t>S2</t>
    <phoneticPr fontId="6"/>
  </si>
  <si>
    <t>歌唱</t>
    <rPh sb="0" eb="2">
      <t>カショウ</t>
    </rPh>
    <phoneticPr fontId="6"/>
  </si>
  <si>
    <t>メジャー</t>
    <phoneticPr fontId="6"/>
  </si>
  <si>
    <t>神聖なる演説</t>
    <rPh sb="0" eb="2">
      <t>シンセイ</t>
    </rPh>
    <rPh sb="4" eb="6">
      <t>エンゼツ</t>
    </rPh>
    <phoneticPr fontId="6"/>
  </si>
  <si>
    <t>-</t>
    <phoneticPr fontId="6"/>
  </si>
  <si>
    <t>なし</t>
    <phoneticPr fontId="6"/>
  </si>
  <si>
    <t>揺るぎなき翼</t>
    <rPh sb="0" eb="1">
      <t>ユ</t>
    </rPh>
    <rPh sb="5" eb="6">
      <t>ツバサ</t>
    </rPh>
    <phoneticPr fontId="3"/>
  </si>
  <si>
    <t>プレアクト時、「角鱗外皮」「硬化外皮」「瘴気装甲」の中から1つを取得する。アクト中、この防具は外すことができない。</t>
    <rPh sb="5" eb="6">
      <t>ジ</t>
    </rPh>
    <rPh sb="8" eb="9">
      <t>カク</t>
    </rPh>
    <rPh sb="9" eb="10">
      <t>リン</t>
    </rPh>
    <rPh sb="10" eb="12">
      <t>ガイヒ</t>
    </rPh>
    <rPh sb="14" eb="16">
      <t>コウカ</t>
    </rPh>
    <rPh sb="16" eb="18">
      <t>ガイヒ</t>
    </rPh>
    <rPh sb="20" eb="22">
      <t>ショウキ</t>
    </rPh>
    <rPh sb="22" eb="24">
      <t>ソウコウ</t>
    </rPh>
    <rPh sb="26" eb="27">
      <t>ナカ</t>
    </rPh>
    <rPh sb="32" eb="34">
      <t>シュトク</t>
    </rPh>
    <rPh sb="40" eb="41">
      <t>チュウ</t>
    </rPh>
    <rPh sb="44" eb="46">
      <t>ボウグ</t>
    </rPh>
    <rPh sb="47" eb="48">
      <t>ハズ</t>
    </rPh>
    <phoneticPr fontId="3"/>
  </si>
  <si>
    <t>このアーツを組み合わせた攻撃のダメージロールに+[[装備している「材質：鱗」の防具]×2]する。</t>
    <rPh sb="6" eb="7">
      <t>ク</t>
    </rPh>
    <rPh sb="8" eb="9">
      <t>ア</t>
    </rPh>
    <rPh sb="12" eb="14">
      <t>コウゲキ</t>
    </rPh>
    <rPh sb="26" eb="28">
      <t>ソウビ</t>
    </rPh>
    <rPh sb="33" eb="35">
      <t>ザイシツ</t>
    </rPh>
    <rPh sb="36" eb="37">
      <t>ウロコ</t>
    </rPh>
    <rPh sb="39" eb="41">
      <t>ボウグ</t>
    </rPh>
    <phoneticPr fontId="3"/>
  </si>
  <si>
    <t>対象を説得し、行動させることができる。その内容は本人の命に関わるものであってはならない。どこまで従うかはHLが決定する。対象は〔自我〕判定でリアクションを行うことができる。このアーツは遺痕を持つ者には効果がない。</t>
    <rPh sb="0" eb="2">
      <t>タイショウ</t>
    </rPh>
    <rPh sb="3" eb="5">
      <t>セットク</t>
    </rPh>
    <rPh sb="7" eb="9">
      <t>コウドウ</t>
    </rPh>
    <rPh sb="21" eb="23">
      <t>ナイヨウ</t>
    </rPh>
    <rPh sb="24" eb="26">
      <t>ホンニン</t>
    </rPh>
    <rPh sb="27" eb="28">
      <t>イノチ</t>
    </rPh>
    <rPh sb="29" eb="30">
      <t>カカ</t>
    </rPh>
    <rPh sb="48" eb="49">
      <t>シタガ</t>
    </rPh>
    <rPh sb="55" eb="57">
      <t>ケッテイ</t>
    </rPh>
    <rPh sb="60" eb="62">
      <t>タイショウ</t>
    </rPh>
    <rPh sb="64" eb="66">
      <t>ジガ</t>
    </rPh>
    <rPh sb="67" eb="69">
      <t>ハンテイ</t>
    </rPh>
    <rPh sb="77" eb="78">
      <t>オコナ</t>
    </rPh>
    <rPh sb="92" eb="94">
      <t>イコン</t>
    </rPh>
    <rPh sb="95" eb="96">
      <t>モ</t>
    </rPh>
    <rPh sb="97" eb="98">
      <t>モノ</t>
    </rPh>
    <rPh sb="100" eb="102">
      <t>コウカ</t>
    </rPh>
    <phoneticPr fontId="6"/>
  </si>
  <si>
    <t>対象に「「悲哀」か「憤怒」を2つ選択して与える」特殊攻撃を行う。</t>
    <rPh sb="0" eb="2">
      <t>タイショウ</t>
    </rPh>
    <rPh sb="5" eb="7">
      <t>ヒアイ</t>
    </rPh>
    <rPh sb="10" eb="12">
      <t>フンヌ</t>
    </rPh>
    <rPh sb="16" eb="18">
      <t>センタク</t>
    </rPh>
    <rPh sb="20" eb="21">
      <t>アタ</t>
    </rPh>
    <rPh sb="24" eb="26">
      <t>トクシュ</t>
    </rPh>
    <rPh sb="26" eb="28">
      <t>コウゲキ</t>
    </rPh>
    <rPh sb="29" eb="30">
      <t>オコナ</t>
    </rPh>
    <phoneticPr fontId="3"/>
  </si>
  <si>
    <t>魔法</t>
    <rPh sb="0" eb="2">
      <t>マホウ</t>
    </rPh>
    <phoneticPr fontId="6"/>
  </si>
  <si>
    <t>なし</t>
    <phoneticPr fontId="6"/>
  </si>
  <si>
    <t>なし</t>
    <phoneticPr fontId="6"/>
  </si>
  <si>
    <t>隠密状態でないキャラクターは、隠密状態であるキャラクターをメジャーアクションやアーツ、アイテムなどの効果の対象にできない。「対象：範囲（強制）」「対象：シーン（強制）」に巻き込まれることはある。移動やメジャーアクションを行ったり、ダメージを受けると自動的に解除される。また、アーツなどの効果でなくとも、メジャーアクションを消費することで隠密状態になることができる。〔観察〕判定で「隠密」状態を解除させることができる。これに対して、〔隠密〕でリアクションすることができる。</t>
    <rPh sb="124" eb="127">
      <t>ジドウテキ</t>
    </rPh>
    <rPh sb="183" eb="185">
      <t>カンサツ</t>
    </rPh>
    <rPh sb="186" eb="188">
      <t>ハンテイ</t>
    </rPh>
    <rPh sb="190" eb="192">
      <t>オンミツ</t>
    </rPh>
    <rPh sb="193" eb="195">
      <t>ジョウタイ</t>
    </rPh>
    <rPh sb="196" eb="198">
      <t>カイジョ</t>
    </rPh>
    <rPh sb="211" eb="212">
      <t>タイ</t>
    </rPh>
    <rPh sb="216" eb="218">
      <t>オンミツ</t>
    </rPh>
    <phoneticPr fontId="6"/>
  </si>
  <si>
    <t>飛行状態でないキャラクターがいても、エンゲージから戦闘移動で離脱できる。また、飛行状態でないキャラクターがエンゲージを『封鎖』しても、その効果を受けない。マイナーアクションかメジャーアクションを消費することで解除できる。</t>
    <rPh sb="97" eb="99">
      <t>ショウヒ</t>
    </rPh>
    <phoneticPr fontId="6"/>
  </si>
  <si>
    <t>水中</t>
    <rPh sb="0" eb="2">
      <t>スイチュウ</t>
    </rPh>
    <phoneticPr fontId="7"/>
  </si>
  <si>
    <t>H4</t>
    <phoneticPr fontId="6"/>
  </si>
  <si>
    <t>R</t>
    <phoneticPr fontId="6"/>
  </si>
  <si>
    <t>ねんねんころり</t>
    <phoneticPr fontId="6"/>
  </si>
  <si>
    <t>歌唱</t>
    <rPh sb="0" eb="2">
      <t>カショウ</t>
    </rPh>
    <phoneticPr fontId="6"/>
  </si>
  <si>
    <t>〔交〕</t>
    <rPh sb="1" eb="2">
      <t>コウ</t>
    </rPh>
    <phoneticPr fontId="6"/>
  </si>
  <si>
    <t>屈強なる肉体</t>
    <rPh sb="0" eb="2">
      <t>クッキョウ</t>
    </rPh>
    <rPh sb="4" eb="6">
      <t>ニクタイ</t>
    </rPh>
    <phoneticPr fontId="6"/>
  </si>
  <si>
    <t>夢喰い</t>
    <rPh sb="0" eb="1">
      <t>ユメ</t>
    </rPh>
    <rPh sb="1" eb="2">
      <t>ク</t>
    </rPh>
    <phoneticPr fontId="6"/>
  </si>
  <si>
    <t>〔製〕〔隠〕</t>
    <rPh sb="1" eb="2">
      <t>セイ</t>
    </rPh>
    <rPh sb="4" eb="5">
      <t>イン</t>
    </rPh>
    <phoneticPr fontId="3"/>
  </si>
  <si>
    <t>最後の訊問</t>
    <rPh sb="0" eb="2">
      <t>サイゴ</t>
    </rPh>
    <rPh sb="3" eb="5">
      <t>ジンモン</t>
    </rPh>
    <phoneticPr fontId="6"/>
  </si>
  <si>
    <t>三位一体</t>
    <rPh sb="0" eb="2">
      <t>サンミ</t>
    </rPh>
    <rPh sb="2" eb="4">
      <t>イッタイ</t>
    </rPh>
    <phoneticPr fontId="6"/>
  </si>
  <si>
    <t>武器</t>
    <rPh sb="0" eb="2">
      <t>ブキ</t>
    </rPh>
    <phoneticPr fontId="6"/>
  </si>
  <si>
    <t>君はヘイズルーンより、瘴気の闇から人々の夢を守る使命を託された。君は他人の夢を覗き見たり、入り込んだりすることができる。また、ポストロールアクションで、【希望】判定を振り直させることができる。このアーツの使用に対象の同意は必要なく、自身には使用できない。</t>
    <rPh sb="0" eb="1">
      <t>キミ</t>
    </rPh>
    <rPh sb="11" eb="13">
      <t>ショウキ</t>
    </rPh>
    <rPh sb="14" eb="15">
      <t>ヤミ</t>
    </rPh>
    <rPh sb="17" eb="19">
      <t>ヒトビト</t>
    </rPh>
    <rPh sb="20" eb="21">
      <t>ユメ</t>
    </rPh>
    <rPh sb="22" eb="23">
      <t>マモ</t>
    </rPh>
    <rPh sb="24" eb="26">
      <t>シメイ</t>
    </rPh>
    <rPh sb="27" eb="28">
      <t>タク</t>
    </rPh>
    <rPh sb="32" eb="33">
      <t>キミ</t>
    </rPh>
    <rPh sb="34" eb="36">
      <t>タニン</t>
    </rPh>
    <rPh sb="37" eb="38">
      <t>ユメ</t>
    </rPh>
    <rPh sb="39" eb="40">
      <t>ノゾ</t>
    </rPh>
    <rPh sb="41" eb="42">
      <t>ミ</t>
    </rPh>
    <rPh sb="45" eb="46">
      <t>ハイ</t>
    </rPh>
    <rPh sb="47" eb="48">
      <t>コ</t>
    </rPh>
    <rPh sb="77" eb="79">
      <t>キボウ</t>
    </rPh>
    <rPh sb="80" eb="82">
      <t>ハンテイ</t>
    </rPh>
    <rPh sb="83" eb="84">
      <t>フ</t>
    </rPh>
    <rPh sb="85" eb="86">
      <t>ナオ</t>
    </rPh>
    <rPh sb="111" eb="113">
      <t>ヒツヨウ</t>
    </rPh>
    <rPh sb="116" eb="118">
      <t>ジシン</t>
    </rPh>
    <rPh sb="120" eb="122">
      <t>シヨウ</t>
    </rPh>
    <phoneticPr fontId="3"/>
  </si>
  <si>
    <t>対象がファンブルで失敗した時に使用できる。その判定結果をスペシャルに変更する。対象は戦闘中、次に判定にスペシャルで成功した場合、その結果は自動的にファンブルに変更される。</t>
    <rPh sb="0" eb="2">
      <t>タイショウ</t>
    </rPh>
    <rPh sb="9" eb="11">
      <t>シッパイ</t>
    </rPh>
    <rPh sb="13" eb="14">
      <t>トキ</t>
    </rPh>
    <rPh sb="15" eb="17">
      <t>シヨウ</t>
    </rPh>
    <rPh sb="23" eb="25">
      <t>ハンテイ</t>
    </rPh>
    <rPh sb="25" eb="27">
      <t>ケッカ</t>
    </rPh>
    <rPh sb="34" eb="36">
      <t>ヘンコウ</t>
    </rPh>
    <rPh sb="39" eb="41">
      <t>タイショウ</t>
    </rPh>
    <rPh sb="42" eb="45">
      <t>セントウチュウ</t>
    </rPh>
    <rPh sb="46" eb="47">
      <t>ツギ</t>
    </rPh>
    <rPh sb="48" eb="50">
      <t>ハンテイ</t>
    </rPh>
    <rPh sb="57" eb="59">
      <t>セイコウ</t>
    </rPh>
    <rPh sb="61" eb="63">
      <t>バアイ</t>
    </rPh>
    <rPh sb="66" eb="68">
      <t>ケッカ</t>
    </rPh>
    <rPh sb="69" eb="72">
      <t>ジドウテキ</t>
    </rPh>
    <rPh sb="79" eb="81">
      <t>ヘンコウ</t>
    </rPh>
    <phoneticPr fontId="3"/>
  </si>
  <si>
    <t>楽しげな音痴</t>
    <rPh sb="0" eb="1">
      <t>タノ</t>
    </rPh>
    <rPh sb="4" eb="6">
      <t>オンチ</t>
    </rPh>
    <phoneticPr fontId="6"/>
  </si>
  <si>
    <t>設定</t>
    <rPh sb="0" eb="2">
      <t>セッテイ</t>
    </rPh>
    <phoneticPr fontId="3"/>
  </si>
  <si>
    <t>設定</t>
    <rPh sb="0" eb="2">
      <t>セッテイ</t>
    </rPh>
    <phoneticPr fontId="6"/>
  </si>
  <si>
    <t>設定</t>
    <rPh sb="0" eb="2">
      <t>セッテイ</t>
    </rPh>
    <phoneticPr fontId="6"/>
  </si>
  <si>
    <t>歌唱、設定</t>
    <rPh sb="0" eb="2">
      <t>カショウ</t>
    </rPh>
    <rPh sb="3" eb="5">
      <t>セッテイ</t>
    </rPh>
    <phoneticPr fontId="6"/>
  </si>
  <si>
    <t>対象に、君の言葉を真実だと信じ込ませる。危害が及ぶような嘘は信じ込ませられず、遺痕を持つキャラクターには効果がない。</t>
    <rPh sb="0" eb="2">
      <t>タイショウ</t>
    </rPh>
    <rPh sb="4" eb="5">
      <t>キミ</t>
    </rPh>
    <rPh sb="6" eb="8">
      <t>コトバ</t>
    </rPh>
    <rPh sb="9" eb="11">
      <t>シンジツ</t>
    </rPh>
    <rPh sb="13" eb="14">
      <t>シン</t>
    </rPh>
    <rPh sb="15" eb="16">
      <t>コ</t>
    </rPh>
    <rPh sb="20" eb="22">
      <t>キガイ</t>
    </rPh>
    <rPh sb="23" eb="24">
      <t>オヨ</t>
    </rPh>
    <rPh sb="28" eb="29">
      <t>ウソ</t>
    </rPh>
    <rPh sb="30" eb="31">
      <t>シン</t>
    </rPh>
    <rPh sb="32" eb="33">
      <t>コ</t>
    </rPh>
    <rPh sb="39" eb="41">
      <t>イコン</t>
    </rPh>
    <rPh sb="42" eb="43">
      <t>モ</t>
    </rPh>
    <rPh sb="52" eb="54">
      <t>コウカ</t>
    </rPh>
    <phoneticPr fontId="3"/>
  </si>
  <si>
    <t>対象の使用回数制限があるアーツ1つの使用回数を1回増加させる。このアーツは対象を単体から変更できず、《巡り来る時》には効果がない。</t>
    <rPh sb="0" eb="2">
      <t>タイショウ</t>
    </rPh>
    <rPh sb="3" eb="5">
      <t>シヨウ</t>
    </rPh>
    <rPh sb="5" eb="7">
      <t>カイスウ</t>
    </rPh>
    <rPh sb="7" eb="9">
      <t>セイゲン</t>
    </rPh>
    <rPh sb="18" eb="20">
      <t>シヨウ</t>
    </rPh>
    <rPh sb="20" eb="22">
      <t>カイスウ</t>
    </rPh>
    <rPh sb="24" eb="25">
      <t>カイ</t>
    </rPh>
    <rPh sb="25" eb="27">
      <t>ゾウカ</t>
    </rPh>
    <rPh sb="37" eb="39">
      <t>タイショウ</t>
    </rPh>
    <rPh sb="40" eb="42">
      <t>タンタイ</t>
    </rPh>
    <rPh sb="44" eb="46">
      <t>ヘンコウ</t>
    </rPh>
    <rPh sb="51" eb="52">
      <t>メグ</t>
    </rPh>
    <rPh sb="53" eb="54">
      <t>ク</t>
    </rPh>
    <rPh sb="55" eb="56">
      <t>トキ</t>
    </rPh>
    <rPh sb="59" eb="61">
      <t>コウカ</t>
    </rPh>
    <phoneticPr fontId="3"/>
  </si>
  <si>
    <t>このアーツを組み合わせた攻撃のダメージロールに+[差分値]する(端数切り上げ)。グロウの効果で発生したメインフェイズでは使用できない。</t>
    <rPh sb="6" eb="7">
      <t>ク</t>
    </rPh>
    <rPh sb="8" eb="9">
      <t>ア</t>
    </rPh>
    <rPh sb="12" eb="14">
      <t>コウゲキ</t>
    </rPh>
    <rPh sb="25" eb="27">
      <t>サブン</t>
    </rPh>
    <rPh sb="27" eb="28">
      <t>チ</t>
    </rPh>
    <rPh sb="32" eb="34">
      <t>ハスウ</t>
    </rPh>
    <rPh sb="34" eb="35">
      <t>キ</t>
    </rPh>
    <rPh sb="36" eb="37">
      <t>ア</t>
    </rPh>
    <rPh sb="44" eb="46">
      <t>コウカ</t>
    </rPh>
    <rPh sb="47" eb="49">
      <t>ハッセイ</t>
    </rPh>
    <rPh sb="60" eb="62">
      <t>シヨウ</t>
    </rPh>
    <phoneticPr fontId="3"/>
  </si>
  <si>
    <t>君は遺伝子工学の人体実験の結果生まれた、コッソ族の遺伝子を組み込まれた「ヘカテ」と呼ばれる者である。体格と筋力に長けるが、学問は苦手である。【肉体】に+10%し、【知性】を-10%する。また、物理攻撃のダメージロールに常に+4点する。</t>
    <rPh sb="0" eb="1">
      <t>キミ</t>
    </rPh>
    <rPh sb="2" eb="5">
      <t>イデンシ</t>
    </rPh>
    <rPh sb="5" eb="7">
      <t>コウガク</t>
    </rPh>
    <rPh sb="8" eb="10">
      <t>ジンタイ</t>
    </rPh>
    <rPh sb="10" eb="12">
      <t>ジッケン</t>
    </rPh>
    <rPh sb="13" eb="15">
      <t>ケッカ</t>
    </rPh>
    <rPh sb="15" eb="16">
      <t>ウ</t>
    </rPh>
    <rPh sb="23" eb="24">
      <t>ゾク</t>
    </rPh>
    <rPh sb="25" eb="28">
      <t>イデンシ</t>
    </rPh>
    <rPh sb="29" eb="30">
      <t>ク</t>
    </rPh>
    <rPh sb="31" eb="32">
      <t>コ</t>
    </rPh>
    <rPh sb="41" eb="42">
      <t>ヨ</t>
    </rPh>
    <rPh sb="45" eb="46">
      <t>モノ</t>
    </rPh>
    <rPh sb="50" eb="52">
      <t>タイカク</t>
    </rPh>
    <rPh sb="53" eb="55">
      <t>キンリョク</t>
    </rPh>
    <rPh sb="56" eb="57">
      <t>タ</t>
    </rPh>
    <rPh sb="61" eb="63">
      <t>ガクモン</t>
    </rPh>
    <rPh sb="64" eb="66">
      <t>ニガテ</t>
    </rPh>
    <rPh sb="71" eb="73">
      <t>ニクタイ</t>
    </rPh>
    <rPh sb="82" eb="84">
      <t>チセイ</t>
    </rPh>
    <rPh sb="96" eb="98">
      <t>ブツリ</t>
    </rPh>
    <rPh sb="98" eb="100">
      <t>コウゲキ</t>
    </rPh>
    <rPh sb="109" eb="110">
      <t>ツネ</t>
    </rPh>
    <rPh sb="113" eb="114">
      <t>テン</t>
    </rPh>
    <phoneticPr fontId="3"/>
  </si>
  <si>
    <t>なし</t>
    <phoneticPr fontId="6"/>
  </si>
  <si>
    <t>S2</t>
    <phoneticPr fontId="6"/>
  </si>
  <si>
    <t>-</t>
    <phoneticPr fontId="6"/>
  </si>
  <si>
    <t>LV3</t>
    <phoneticPr fontId="6"/>
  </si>
  <si>
    <t>A[LV]</t>
    <phoneticPr fontId="6"/>
  </si>
  <si>
    <t>自身がダメージを受けた時に使用できる。そのダメージを与えた対象に「硬直」を与える。この「硬直」はメインフェイズで解除できず、クリンナップフェイズに自動的に解除される。君は出不精であるため、その身体には相応の隣人が住まう。</t>
    <rPh sb="0" eb="2">
      <t>ジシン</t>
    </rPh>
    <rPh sb="8" eb="9">
      <t>ウ</t>
    </rPh>
    <rPh sb="11" eb="12">
      <t>トキ</t>
    </rPh>
    <rPh sb="13" eb="15">
      <t>シヨウ</t>
    </rPh>
    <rPh sb="26" eb="27">
      <t>アタ</t>
    </rPh>
    <rPh sb="29" eb="31">
      <t>タイショウ</t>
    </rPh>
    <rPh sb="33" eb="35">
      <t>コウチョク</t>
    </rPh>
    <rPh sb="37" eb="38">
      <t>アタ</t>
    </rPh>
    <rPh sb="44" eb="46">
      <t>コウチョク</t>
    </rPh>
    <rPh sb="56" eb="58">
      <t>カイジョ</t>
    </rPh>
    <rPh sb="73" eb="76">
      <t>ジドウテキ</t>
    </rPh>
    <rPh sb="77" eb="79">
      <t>カイジョ</t>
    </rPh>
    <rPh sb="83" eb="84">
      <t>キミ</t>
    </rPh>
    <rPh sb="85" eb="88">
      <t>デブショウ</t>
    </rPh>
    <rPh sb="96" eb="98">
      <t>カラダ</t>
    </rPh>
    <rPh sb="100" eb="102">
      <t>ソウオウ</t>
    </rPh>
    <rPh sb="103" eb="105">
      <t>リンジン</t>
    </rPh>
    <rPh sb="106" eb="107">
      <t>ス</t>
    </rPh>
    <phoneticPr fontId="3"/>
  </si>
  <si>
    <t>至近</t>
    <rPh sb="0" eb="2">
      <t>シキン</t>
    </rPh>
    <phoneticPr fontId="6"/>
  </si>
  <si>
    <t>スモークブラインド</t>
    <phoneticPr fontId="3"/>
  </si>
  <si>
    <t>S</t>
    <phoneticPr fontId="6"/>
  </si>
  <si>
    <t>このアーツを組み合わせた〔射撃〕判定では、ダイスの出目の00と99以外のゾロ目で、判定がスペシャルになる。</t>
    <rPh sb="6" eb="7">
      <t>ク</t>
    </rPh>
    <rPh sb="8" eb="9">
      <t>ア</t>
    </rPh>
    <rPh sb="13" eb="15">
      <t>シャゲキ</t>
    </rPh>
    <rPh sb="16" eb="18">
      <t>ハンテイ</t>
    </rPh>
    <phoneticPr fontId="6"/>
  </si>
  <si>
    <t>このアーツを組み合わせた〔瘴気〕判定では、ダイスの出目の00と99以外のゾロ目で、判定がスペシャルになる。</t>
    <rPh sb="6" eb="7">
      <t>ク</t>
    </rPh>
    <rPh sb="8" eb="9">
      <t>ア</t>
    </rPh>
    <rPh sb="13" eb="15">
      <t>ショウキ</t>
    </rPh>
    <rPh sb="16" eb="18">
      <t>ハンテイ</t>
    </rPh>
    <rPh sb="41" eb="43">
      <t>ハンテイ</t>
    </rPh>
    <phoneticPr fontId="3"/>
  </si>
  <si>
    <t>瘴魔の才</t>
    <rPh sb="0" eb="1">
      <t>ショウ</t>
    </rPh>
    <rPh sb="1" eb="2">
      <t>マ</t>
    </rPh>
    <rPh sb="3" eb="4">
      <t>サイ</t>
    </rPh>
    <phoneticPr fontId="3"/>
  </si>
  <si>
    <t>鋭き毒牙</t>
    <rPh sb="0" eb="1">
      <t>スルド</t>
    </rPh>
    <rPh sb="2" eb="4">
      <t>ドクガ</t>
    </rPh>
    <phoneticPr fontId="6"/>
  </si>
  <si>
    <t>激昂の魔術</t>
    <rPh sb="0" eb="2">
      <t>ゲッコウ</t>
    </rPh>
    <rPh sb="3" eb="5">
      <t>マジュツ</t>
    </rPh>
    <phoneticPr fontId="3"/>
  </si>
  <si>
    <t>〔運〕</t>
    <rPh sb="1" eb="2">
      <t>ウン</t>
    </rPh>
    <phoneticPr fontId="6"/>
  </si>
  <si>
    <t>H3</t>
    <phoneticPr fontId="6"/>
  </si>
  <si>
    <t>至近～近</t>
    <rPh sb="0" eb="2">
      <t>シキン</t>
    </rPh>
    <rPh sb="3" eb="4">
      <t>キン</t>
    </rPh>
    <phoneticPr fontId="6"/>
  </si>
  <si>
    <t>「魔力：癒+0」の魔法攻撃を行う。追加で任意量のR代償を支払うことで、このアーツを組み合わせた攻撃のダメージロールに+[[支払ったR代償]×2]点する。</t>
    <rPh sb="1" eb="3">
      <t>マリョク</t>
    </rPh>
    <rPh sb="4" eb="5">
      <t>イヤ</t>
    </rPh>
    <rPh sb="9" eb="11">
      <t>マホウ</t>
    </rPh>
    <rPh sb="11" eb="13">
      <t>コウゲキ</t>
    </rPh>
    <rPh sb="14" eb="15">
      <t>オコナ</t>
    </rPh>
    <rPh sb="17" eb="19">
      <t>ツイカ</t>
    </rPh>
    <rPh sb="20" eb="22">
      <t>ニンイ</t>
    </rPh>
    <rPh sb="22" eb="23">
      <t>リョウ</t>
    </rPh>
    <rPh sb="25" eb="27">
      <t>ダイショウ</t>
    </rPh>
    <rPh sb="28" eb="30">
      <t>シハラ</t>
    </rPh>
    <rPh sb="41" eb="42">
      <t>ク</t>
    </rPh>
    <rPh sb="43" eb="44">
      <t>ア</t>
    </rPh>
    <rPh sb="47" eb="49">
      <t>コウゲキ</t>
    </rPh>
    <rPh sb="61" eb="63">
      <t>シハラ</t>
    </rPh>
    <rPh sb="66" eb="68">
      <t>ダイショウ</t>
    </rPh>
    <rPh sb="72" eb="73">
      <t>テン</t>
    </rPh>
    <phoneticPr fontId="3"/>
  </si>
  <si>
    <t>マイナー</t>
    <phoneticPr fontId="6"/>
  </si>
  <si>
    <t>【感情】判定を用いて登場判定を行うことができる。この判定では、【感情】の値を2倍にして扱う。この判定に失敗してもシーンに登場し、そのシーンでの出来事を見聞きしていたことにできるが、即座に退場する。</t>
    <rPh sb="1" eb="3">
      <t>カンジョウ</t>
    </rPh>
    <rPh sb="4" eb="6">
      <t>ハンテイ</t>
    </rPh>
    <rPh sb="7" eb="8">
      <t>モチ</t>
    </rPh>
    <rPh sb="10" eb="12">
      <t>トウジョウ</t>
    </rPh>
    <rPh sb="12" eb="14">
      <t>ハンテイ</t>
    </rPh>
    <rPh sb="15" eb="16">
      <t>オコナ</t>
    </rPh>
    <rPh sb="26" eb="28">
      <t>ハンテイ</t>
    </rPh>
    <rPh sb="32" eb="34">
      <t>カンジョウ</t>
    </rPh>
    <rPh sb="36" eb="37">
      <t>アタイ</t>
    </rPh>
    <rPh sb="39" eb="40">
      <t>バイ</t>
    </rPh>
    <rPh sb="43" eb="44">
      <t>アツカ</t>
    </rPh>
    <rPh sb="48" eb="50">
      <t>ハンテイ</t>
    </rPh>
    <rPh sb="51" eb="53">
      <t>シッパイ</t>
    </rPh>
    <rPh sb="60" eb="62">
      <t>トウジョウ</t>
    </rPh>
    <rPh sb="71" eb="74">
      <t>デキゴト</t>
    </rPh>
    <rPh sb="75" eb="77">
      <t>ミキ</t>
    </rPh>
    <rPh sb="90" eb="92">
      <t>ソクザ</t>
    </rPh>
    <rPh sb="93" eb="95">
      <t>タイジョウ</t>
    </rPh>
    <phoneticPr fontId="3"/>
  </si>
  <si>
    <t>〔隠〕</t>
    <rPh sb="1" eb="2">
      <t>カク</t>
    </rPh>
    <phoneticPr fontId="3"/>
  </si>
  <si>
    <t>このアーツを組み合わせたドッジ判定では、ダイスの出目の00と99以外のゾロ目で、判定がスペシャルになる。</t>
    <rPh sb="6" eb="7">
      <t>ク</t>
    </rPh>
    <rPh sb="8" eb="9">
      <t>ア</t>
    </rPh>
    <rPh sb="15" eb="17">
      <t>ハンテイ</t>
    </rPh>
    <phoneticPr fontId="3"/>
  </si>
  <si>
    <t>このアーツを組み合わせた〔隠密〕判定では、ダイスの出目の00と99以外のゾロ目で、判定がスペシャルになる。</t>
    <rPh sb="6" eb="7">
      <t>ク</t>
    </rPh>
    <rPh sb="8" eb="9">
      <t>ア</t>
    </rPh>
    <rPh sb="13" eb="15">
      <t>オンミツ</t>
    </rPh>
    <rPh sb="16" eb="18">
      <t>ハンテイ</t>
    </rPh>
    <phoneticPr fontId="6"/>
  </si>
  <si>
    <t>-</t>
    <phoneticPr fontId="6"/>
  </si>
  <si>
    <t>このアーツを組み合わせた〔白兵〕判定では、ダイスの出目の00と99以外のゾロ目で、判定がスペシャルになる。</t>
    <rPh sb="6" eb="7">
      <t>ク</t>
    </rPh>
    <rPh sb="8" eb="9">
      <t>ア</t>
    </rPh>
    <rPh sb="13" eb="16">
      <t>ハクヘイ｝</t>
    </rPh>
    <rPh sb="16" eb="18">
      <t>ハンテイ</t>
    </rPh>
    <rPh sb="41" eb="43">
      <t>ハンテイ</t>
    </rPh>
    <phoneticPr fontId="3"/>
  </si>
  <si>
    <t>このアーツを組み合わせた〔格闘〕判定では、ダイスの出目の00と99以外のゾロ目で、判定がスペシャルになる。</t>
    <rPh sb="13" eb="15">
      <t>カクトウ</t>
    </rPh>
    <phoneticPr fontId="6"/>
  </si>
  <si>
    <t>このアーツを組み合わせた〔製作〕判定では、ダイスの出目の00と99以外のゾロ目で、判定がスペシャルになる。</t>
    <rPh sb="6" eb="7">
      <t>ク</t>
    </rPh>
    <rPh sb="8" eb="9">
      <t>ア</t>
    </rPh>
    <rPh sb="13" eb="15">
      <t>セイサク</t>
    </rPh>
    <rPh sb="16" eb="18">
      <t>ハンテイ</t>
    </rPh>
    <phoneticPr fontId="6"/>
  </si>
  <si>
    <t>うららかなる歌声</t>
    <rPh sb="6" eb="8">
      <t>ウタゴエ</t>
    </rPh>
    <phoneticPr fontId="3"/>
  </si>
  <si>
    <t>歌唱</t>
    <rPh sb="0" eb="2">
      <t>カショウ</t>
    </rPh>
    <phoneticPr fontId="3"/>
  </si>
  <si>
    <t>このアーツを組み合わせた〔交渉〕判定では、ダイスの出目の00と99以外のゾロ目で、判定がスペシャルになる。</t>
    <rPh sb="6" eb="7">
      <t>ク</t>
    </rPh>
    <rPh sb="8" eb="9">
      <t>ア</t>
    </rPh>
    <rPh sb="13" eb="15">
      <t>コウショウ</t>
    </rPh>
    <rPh sb="16" eb="18">
      <t>ハンテイ</t>
    </rPh>
    <phoneticPr fontId="6"/>
  </si>
  <si>
    <t>10ファング</t>
    <phoneticPr fontId="6"/>
  </si>
  <si>
    <t>至近～中</t>
    <rPh sb="0" eb="2">
      <t>シキン</t>
    </rPh>
    <rPh sb="3" eb="4">
      <t>チュウ</t>
    </rPh>
    <phoneticPr fontId="6"/>
  </si>
  <si>
    <t>リアクション</t>
    <phoneticPr fontId="6"/>
  </si>
  <si>
    <t>S3</t>
    <phoneticPr fontId="6"/>
  </si>
  <si>
    <t>このアーツを組み合わせたガード判定に成功した場合、対象が白兵攻撃に使用した武器を「捕縛」する。</t>
    <rPh sb="6" eb="7">
      <t>ク</t>
    </rPh>
    <rPh sb="8" eb="9">
      <t>ア</t>
    </rPh>
    <rPh sb="15" eb="17">
      <t>ハンテイ</t>
    </rPh>
    <rPh sb="18" eb="20">
      <t>セイコウ</t>
    </rPh>
    <rPh sb="22" eb="24">
      <t>バアイ</t>
    </rPh>
    <rPh sb="25" eb="27">
      <t>タイショウ</t>
    </rPh>
    <rPh sb="28" eb="30">
      <t>ハクヘイ</t>
    </rPh>
    <rPh sb="30" eb="32">
      <t>コウゲキ</t>
    </rPh>
    <rPh sb="33" eb="35">
      <t>シヨウ</t>
    </rPh>
    <rPh sb="37" eb="39">
      <t>ブキ</t>
    </rPh>
    <rPh sb="41" eb="43">
      <t>ホバク</t>
    </rPh>
    <phoneticPr fontId="3"/>
  </si>
  <si>
    <t>このアーツを組み合わせたドッジ判定で対決に勝利した場合、白兵攻撃に使用された武器を捕縛する。</t>
    <rPh sb="6" eb="7">
      <t>ク</t>
    </rPh>
    <rPh sb="8" eb="9">
      <t>ア</t>
    </rPh>
    <rPh sb="15" eb="17">
      <t>ハンテイ</t>
    </rPh>
    <rPh sb="18" eb="20">
      <t>タイケツ</t>
    </rPh>
    <rPh sb="21" eb="23">
      <t>ショウリ</t>
    </rPh>
    <rPh sb="25" eb="27">
      <t>バアイ</t>
    </rPh>
    <rPh sb="28" eb="30">
      <t>ハクヘイ</t>
    </rPh>
    <rPh sb="30" eb="32">
      <t>コウゲキ</t>
    </rPh>
    <rPh sb="33" eb="35">
      <t>シヨウ</t>
    </rPh>
    <rPh sb="38" eb="40">
      <t>ブキ</t>
    </rPh>
    <rPh sb="41" eb="43">
      <t>ホバク</t>
    </rPh>
    <phoneticPr fontId="6"/>
  </si>
  <si>
    <t>このアーツを組み合わせた物理攻撃のダメージロールに+[自身の武器(レリック含む)1つの防御値]する。その後、クリンナップフェイズまでその武器の防御値は0になる。</t>
    <rPh sb="6" eb="7">
      <t>ク</t>
    </rPh>
    <rPh sb="8" eb="9">
      <t>ア</t>
    </rPh>
    <rPh sb="12" eb="14">
      <t>ブツリ</t>
    </rPh>
    <rPh sb="14" eb="16">
      <t>コウゲキ</t>
    </rPh>
    <rPh sb="27" eb="29">
      <t>ジシン</t>
    </rPh>
    <rPh sb="30" eb="32">
      <t>ブキ</t>
    </rPh>
    <rPh sb="37" eb="38">
      <t>フク</t>
    </rPh>
    <rPh sb="43" eb="45">
      <t>ボウギョ</t>
    </rPh>
    <rPh sb="45" eb="46">
      <t>チ</t>
    </rPh>
    <rPh sb="52" eb="53">
      <t>ゴ</t>
    </rPh>
    <rPh sb="68" eb="70">
      <t>ブキ</t>
    </rPh>
    <rPh sb="71" eb="73">
      <t>ボウギョ</t>
    </rPh>
    <rPh sb="73" eb="74">
      <t>チ</t>
    </rPh>
    <phoneticPr fontId="3"/>
  </si>
  <si>
    <t>銭投げ</t>
    <rPh sb="0" eb="1">
      <t>ゼニ</t>
    </rPh>
    <rPh sb="1" eb="2">
      <t>ナ</t>
    </rPh>
    <phoneticPr fontId="3"/>
  </si>
  <si>
    <t>羅漢銭</t>
    <rPh sb="0" eb="2">
      <t>ラカン</t>
    </rPh>
    <rPh sb="2" eb="3">
      <t>セン</t>
    </rPh>
    <phoneticPr fontId="6"/>
  </si>
  <si>
    <t>メジャー</t>
    <phoneticPr fontId="6"/>
  </si>
  <si>
    <t>《銭投げ》を取得していなければ、このアーツは取得できない。《銭投げ》を「技能：〔射撃〕〔隠密〕」「代償：1ホーン」「威力：殴+10」に変更する。</t>
    <rPh sb="1" eb="2">
      <t>ゼニ</t>
    </rPh>
    <rPh sb="2" eb="3">
      <t>ナ</t>
    </rPh>
    <rPh sb="6" eb="8">
      <t>シュトク</t>
    </rPh>
    <rPh sb="22" eb="24">
      <t>シュトク</t>
    </rPh>
    <rPh sb="30" eb="31">
      <t>ゼニ</t>
    </rPh>
    <rPh sb="31" eb="32">
      <t>ナ</t>
    </rPh>
    <rPh sb="36" eb="38">
      <t>ギノウ</t>
    </rPh>
    <rPh sb="40" eb="42">
      <t>シャゲキ</t>
    </rPh>
    <rPh sb="44" eb="46">
      <t>オンミツ</t>
    </rPh>
    <rPh sb="49" eb="51">
      <t>ダイショウ</t>
    </rPh>
    <rPh sb="58" eb="60">
      <t>イリョク</t>
    </rPh>
    <rPh sb="61" eb="62">
      <t>ナグ</t>
    </rPh>
    <rPh sb="67" eb="69">
      <t>ヘンコウ</t>
    </rPh>
    <phoneticPr fontId="6"/>
  </si>
  <si>
    <t>クリーチャー1体をルフィアンとして取得する。クリーチャー作成ルールを参照すること。また、そのルフィアンの能力値のいずれかをこのアーツ1LVごとに+20%する。マイナーアクションでそのルフィアンを自身と同じエンゲージに未行動で召喚または帰還させる。「カテナ」のクラスを複数取得した場合、その数だけ《魂の心友》を自動的に取得し、その数だけ初期作成のルフィアンを取得する。</t>
    <rPh sb="7" eb="8">
      <t>タイ</t>
    </rPh>
    <rPh sb="17" eb="19">
      <t>シュトク</t>
    </rPh>
    <rPh sb="28" eb="30">
      <t>サクセイ</t>
    </rPh>
    <rPh sb="34" eb="36">
      <t>サンショウ</t>
    </rPh>
    <rPh sb="52" eb="55">
      <t>ノウリョクチ</t>
    </rPh>
    <rPh sb="97" eb="99">
      <t>ジシン</t>
    </rPh>
    <rPh sb="100" eb="101">
      <t>オナ</t>
    </rPh>
    <rPh sb="108" eb="109">
      <t>ミ</t>
    </rPh>
    <rPh sb="109" eb="111">
      <t>コウドウ</t>
    </rPh>
    <rPh sb="112" eb="114">
      <t>ショウカン</t>
    </rPh>
    <rPh sb="117" eb="119">
      <t>キカン</t>
    </rPh>
    <rPh sb="148" eb="149">
      <t>タマシイ</t>
    </rPh>
    <rPh sb="150" eb="151">
      <t>ココロ</t>
    </rPh>
    <rPh sb="151" eb="152">
      <t>トモ</t>
    </rPh>
    <phoneticPr fontId="3"/>
  </si>
  <si>
    <t>魔法</t>
    <rPh sb="0" eb="2">
      <t>マホウ</t>
    </rPh>
    <phoneticPr fontId="6"/>
  </si>
  <si>
    <t>ソウル、魔法</t>
    <rPh sb="4" eb="6">
      <t>マホウ</t>
    </rPh>
    <phoneticPr fontId="6"/>
  </si>
  <si>
    <t>H</t>
    <phoneticPr fontId="6"/>
  </si>
  <si>
    <t>このアーツを組み合わせたリアクションでは、魔法攻撃に対して〔白兵〕でキャンセル判定を行うことができる。</t>
    <rPh sb="6" eb="7">
      <t>ク</t>
    </rPh>
    <rPh sb="8" eb="9">
      <t>ア</t>
    </rPh>
    <rPh sb="21" eb="23">
      <t>マホウ</t>
    </rPh>
    <rPh sb="23" eb="25">
      <t>コウゲキ</t>
    </rPh>
    <rPh sb="26" eb="27">
      <t>タイ</t>
    </rPh>
    <rPh sb="30" eb="32">
      <t>ハクヘイ</t>
    </rPh>
    <rPh sb="39" eb="41">
      <t>ハンテイ</t>
    </rPh>
    <rPh sb="42" eb="43">
      <t>オコナ</t>
    </rPh>
    <phoneticPr fontId="3"/>
  </si>
  <si>
    <t>至近～超遠</t>
    <rPh sb="0" eb="2">
      <t>シキン</t>
    </rPh>
    <rPh sb="3" eb="4">
      <t>チョウ</t>
    </rPh>
    <rPh sb="4" eb="5">
      <t>エン</t>
    </rPh>
    <phoneticPr fontId="6"/>
  </si>
  <si>
    <t>LV3</t>
    <phoneticPr fontId="6"/>
  </si>
  <si>
    <t>至近～遠</t>
    <rPh sb="0" eb="2">
      <t>シキン</t>
    </rPh>
    <rPh sb="3" eb="4">
      <t>エン</t>
    </rPh>
    <phoneticPr fontId="6"/>
  </si>
  <si>
    <t>自身が射撃攻撃の対象となった時、リアクション前に使用できる。このアーツで対象の命中判定と対決を行う。対決に勝利した場合、その命中判定は自動失敗となる。</t>
    <rPh sb="0" eb="2">
      <t>ジシン</t>
    </rPh>
    <rPh sb="3" eb="5">
      <t>シャゲキ</t>
    </rPh>
    <rPh sb="5" eb="7">
      <t>コウゲキ</t>
    </rPh>
    <rPh sb="8" eb="10">
      <t>タイショウ</t>
    </rPh>
    <rPh sb="14" eb="15">
      <t>トキ</t>
    </rPh>
    <rPh sb="22" eb="23">
      <t>マエ</t>
    </rPh>
    <rPh sb="24" eb="26">
      <t>シヨウ</t>
    </rPh>
    <rPh sb="36" eb="38">
      <t>タイショウ</t>
    </rPh>
    <rPh sb="39" eb="41">
      <t>メイチュウ</t>
    </rPh>
    <rPh sb="41" eb="43">
      <t>ハンテイ</t>
    </rPh>
    <rPh sb="44" eb="46">
      <t>タイケツ</t>
    </rPh>
    <rPh sb="47" eb="48">
      <t>オコナ</t>
    </rPh>
    <rPh sb="50" eb="52">
      <t>タイケツ</t>
    </rPh>
    <rPh sb="53" eb="55">
      <t>ショウリ</t>
    </rPh>
    <rPh sb="57" eb="59">
      <t>バアイ</t>
    </rPh>
    <rPh sb="62" eb="64">
      <t>メイチュウ</t>
    </rPh>
    <rPh sb="64" eb="66">
      <t>ハンテイ</t>
    </rPh>
    <rPh sb="67" eb="69">
      <t>ジドウ</t>
    </rPh>
    <rPh sb="69" eb="71">
      <t>シッパイ</t>
    </rPh>
    <phoneticPr fontId="3"/>
  </si>
  <si>
    <t>威嚇する咆哮</t>
    <rPh sb="0" eb="2">
      <t>イカク</t>
    </rPh>
    <rPh sb="4" eb="6">
      <t>ホウコウ</t>
    </rPh>
    <phoneticPr fontId="3"/>
  </si>
  <si>
    <t>狼の眼光</t>
    <rPh sb="0" eb="1">
      <t>オオカミ</t>
    </rPh>
    <rPh sb="2" eb="4">
      <t>ガンコウ</t>
    </rPh>
    <phoneticPr fontId="3"/>
  </si>
  <si>
    <t>レギオン</t>
    <phoneticPr fontId="6"/>
  </si>
  <si>
    <t>《艶やかな尾》を取得していなければ、このアーツは取得できない。[2D10]ホーンを得る。次に売買を行った次のシーンから、自身はアクト中、売買できない。</t>
    <rPh sb="1" eb="2">
      <t>アデ</t>
    </rPh>
    <rPh sb="5" eb="6">
      <t>オ</t>
    </rPh>
    <rPh sb="8" eb="10">
      <t>シュトク</t>
    </rPh>
    <rPh sb="24" eb="26">
      <t>シュトク</t>
    </rPh>
    <rPh sb="41" eb="42">
      <t>エ</t>
    </rPh>
    <rPh sb="44" eb="45">
      <t>ツギ</t>
    </rPh>
    <rPh sb="46" eb="48">
      <t>バイバイ</t>
    </rPh>
    <rPh sb="49" eb="50">
      <t>オコナ</t>
    </rPh>
    <rPh sb="52" eb="53">
      <t>ツギ</t>
    </rPh>
    <rPh sb="60" eb="62">
      <t>ジシン</t>
    </rPh>
    <rPh sb="66" eb="67">
      <t>チュウ</t>
    </rPh>
    <rPh sb="68" eb="70">
      <t>バイバイ</t>
    </rPh>
    <phoneticPr fontId="3"/>
  </si>
  <si>
    <t>S1</t>
    <phoneticPr fontId="6"/>
  </si>
  <si>
    <t>自身が何らかの攻撃の対象となった時に使用できる。対象が受けるダメージを[【希望】÷5]点減少させる。</t>
    <rPh sb="0" eb="2">
      <t>ジシン</t>
    </rPh>
    <rPh sb="3" eb="4">
      <t>ナン</t>
    </rPh>
    <rPh sb="7" eb="9">
      <t>コウゲキ</t>
    </rPh>
    <rPh sb="10" eb="12">
      <t>タイショウ</t>
    </rPh>
    <rPh sb="16" eb="17">
      <t>トキ</t>
    </rPh>
    <rPh sb="18" eb="20">
      <t>シヨウ</t>
    </rPh>
    <rPh sb="24" eb="26">
      <t>タイショウ</t>
    </rPh>
    <rPh sb="27" eb="28">
      <t>ウ</t>
    </rPh>
    <rPh sb="37" eb="39">
      <t>キボウ</t>
    </rPh>
    <rPh sb="43" eb="44">
      <t>テン</t>
    </rPh>
    <rPh sb="44" eb="46">
      <t>ゲンショウ</t>
    </rPh>
    <phoneticPr fontId="3"/>
  </si>
  <si>
    <t>セットアップ</t>
    <phoneticPr fontId="6"/>
  </si>
  <si>
    <t>【肉体】</t>
    <rPh sb="1" eb="3">
      <t>ニクタイ</t>
    </rPh>
    <phoneticPr fontId="6"/>
  </si>
  <si>
    <t>H2</t>
    <phoneticPr fontId="6"/>
  </si>
  <si>
    <t>戦闘中、自身の存在するエンゲージを「封鎖」する。このアーツで「封鎖」されたエンゲージから離脱しようとする〔運動〕判定にリアクションを行うことができる。「封鎖」を解除するのはオートアクションである。</t>
    <rPh sb="0" eb="3">
      <t>セントウチュウ</t>
    </rPh>
    <rPh sb="4" eb="6">
      <t>ジシン</t>
    </rPh>
    <rPh sb="7" eb="9">
      <t>ソンザイ</t>
    </rPh>
    <rPh sb="18" eb="20">
      <t>フウサ</t>
    </rPh>
    <rPh sb="31" eb="33">
      <t>フウサ</t>
    </rPh>
    <rPh sb="44" eb="46">
      <t>リダツ</t>
    </rPh>
    <rPh sb="53" eb="55">
      <t>ウンドウ</t>
    </rPh>
    <rPh sb="56" eb="58">
      <t>ハンテイ</t>
    </rPh>
    <rPh sb="66" eb="67">
      <t>オコナ</t>
    </rPh>
    <rPh sb="76" eb="78">
      <t>フウサ</t>
    </rPh>
    <rPh sb="80" eb="82">
      <t>カイジョ</t>
    </rPh>
    <phoneticPr fontId="6"/>
  </si>
  <si>
    <t>〔自〕</t>
    <rPh sb="1" eb="2">
      <t>ジ</t>
    </rPh>
    <phoneticPr fontId="6"/>
  </si>
  <si>
    <t>S3</t>
    <phoneticPr fontId="6"/>
  </si>
  <si>
    <t>対象に「「硬直」を与える」特殊攻撃を行う。</t>
    <rPh sb="0" eb="2">
      <t>タイショウ</t>
    </rPh>
    <rPh sb="5" eb="7">
      <t>コウチョク</t>
    </rPh>
    <rPh sb="9" eb="10">
      <t>アタ</t>
    </rPh>
    <rPh sb="13" eb="15">
      <t>トクシュ</t>
    </rPh>
    <rPh sb="15" eb="17">
      <t>コウゲキ</t>
    </rPh>
    <rPh sb="18" eb="19">
      <t>オコナ</t>
    </rPh>
    <phoneticPr fontId="3"/>
  </si>
  <si>
    <t>対象に「自身を対象とした「憎悪」を与える」特殊攻撃を行う。</t>
    <rPh sb="0" eb="2">
      <t>タイショウ</t>
    </rPh>
    <rPh sb="4" eb="6">
      <t>ジシン</t>
    </rPh>
    <rPh sb="7" eb="9">
      <t>タイショウ</t>
    </rPh>
    <rPh sb="13" eb="15">
      <t>ゾウオ</t>
    </rPh>
    <rPh sb="17" eb="18">
      <t>アタ</t>
    </rPh>
    <rPh sb="21" eb="23">
      <t>トクシュ</t>
    </rPh>
    <rPh sb="23" eb="25">
      <t>コウゲキ</t>
    </rPh>
    <rPh sb="26" eb="27">
      <t>オコナ</t>
    </rPh>
    <phoneticPr fontId="6"/>
  </si>
  <si>
    <t>-</t>
    <phoneticPr fontId="6"/>
  </si>
  <si>
    <t>戦闘移動を行う。同時に、単体の対象を自身と同時に移動させる。</t>
    <rPh sb="0" eb="2">
      <t>セントウ</t>
    </rPh>
    <rPh sb="2" eb="4">
      <t>イドウ</t>
    </rPh>
    <rPh sb="5" eb="6">
      <t>オコナ</t>
    </rPh>
    <rPh sb="8" eb="10">
      <t>ドウジ</t>
    </rPh>
    <rPh sb="12" eb="14">
      <t>タンタイ</t>
    </rPh>
    <rPh sb="15" eb="17">
      <t>タイショウ</t>
    </rPh>
    <rPh sb="18" eb="20">
      <t>ジシン</t>
    </rPh>
    <rPh sb="21" eb="23">
      <t>ドウジ</t>
    </rPh>
    <rPh sb="24" eb="26">
      <t>イドウ</t>
    </rPh>
    <phoneticPr fontId="6"/>
  </si>
  <si>
    <t>単体</t>
    <rPh sb="0" eb="2">
      <t>タンタイ</t>
    </rPh>
    <phoneticPr fontId="6"/>
  </si>
  <si>
    <t>S3</t>
    <phoneticPr fontId="6"/>
  </si>
  <si>
    <t>〔交〕</t>
    <rPh sb="1" eb="2">
      <t>コウ</t>
    </rPh>
    <phoneticPr fontId="6"/>
  </si>
  <si>
    <t>範囲(選択)</t>
    <rPh sb="0" eb="2">
      <t>ハンイ</t>
    </rPh>
    <rPh sb="3" eb="5">
      <t>センタク</t>
    </rPh>
    <phoneticPr fontId="6"/>
  </si>
  <si>
    <t>なし</t>
    <phoneticPr fontId="6"/>
  </si>
  <si>
    <t>さよなら、元気で</t>
    <rPh sb="5" eb="7">
      <t>ゲンキ</t>
    </rPh>
    <phoneticPr fontId="6"/>
  </si>
  <si>
    <t>-</t>
    <phoneticPr fontId="6"/>
  </si>
  <si>
    <t>自身の装備している防具の合計重量を-4する。</t>
    <rPh sb="0" eb="2">
      <t>ジシン</t>
    </rPh>
    <rPh sb="3" eb="5">
      <t>ソウビ</t>
    </rPh>
    <rPh sb="9" eb="11">
      <t>ボウグ</t>
    </rPh>
    <rPh sb="12" eb="14">
      <t>ゴウケイ</t>
    </rPh>
    <rPh sb="14" eb="16">
      <t>ジュウリョウ</t>
    </rPh>
    <phoneticPr fontId="6"/>
  </si>
  <si>
    <t>君は地位や名誉に囚われない気質で、常に自由を追い求めている。「放心」「硬直」「衰弱」「捕縛」のいずれか、または判定に対する何らかのペナルティを受けた時に使用できる。受けた状態異常やペナルティを全て打ち消す。</t>
    <rPh sb="0" eb="1">
      <t>キミ</t>
    </rPh>
    <rPh sb="2" eb="4">
      <t>チイ</t>
    </rPh>
    <rPh sb="5" eb="7">
      <t>メイヨ</t>
    </rPh>
    <rPh sb="8" eb="9">
      <t>トラ</t>
    </rPh>
    <rPh sb="13" eb="15">
      <t>キシツ</t>
    </rPh>
    <rPh sb="17" eb="18">
      <t>ツネ</t>
    </rPh>
    <rPh sb="19" eb="21">
      <t>ジユウ</t>
    </rPh>
    <rPh sb="22" eb="23">
      <t>オ</t>
    </rPh>
    <rPh sb="24" eb="25">
      <t>モト</t>
    </rPh>
    <rPh sb="31" eb="33">
      <t>ホウシン</t>
    </rPh>
    <rPh sb="35" eb="37">
      <t>コウチョク</t>
    </rPh>
    <rPh sb="39" eb="41">
      <t>スイジャク</t>
    </rPh>
    <rPh sb="43" eb="45">
      <t>ホバク</t>
    </rPh>
    <rPh sb="55" eb="57">
      <t>ハンテイ</t>
    </rPh>
    <rPh sb="58" eb="59">
      <t>タイ</t>
    </rPh>
    <rPh sb="61" eb="62">
      <t>ナン</t>
    </rPh>
    <rPh sb="71" eb="72">
      <t>ウ</t>
    </rPh>
    <rPh sb="74" eb="75">
      <t>トキ</t>
    </rPh>
    <rPh sb="76" eb="78">
      <t>シヨウ</t>
    </rPh>
    <rPh sb="82" eb="83">
      <t>ウ</t>
    </rPh>
    <rPh sb="85" eb="87">
      <t>ジョウタイ</t>
    </rPh>
    <rPh sb="87" eb="89">
      <t>イジョウ</t>
    </rPh>
    <rPh sb="96" eb="97">
      <t>スベ</t>
    </rPh>
    <rPh sb="98" eb="99">
      <t>ウ</t>
    </rPh>
    <rPh sb="100" eb="101">
      <t>ケ</t>
    </rPh>
    <phoneticPr fontId="6"/>
  </si>
  <si>
    <t>-</t>
    <phoneticPr fontId="6"/>
  </si>
  <si>
    <t>S1</t>
    <phoneticPr fontId="6"/>
  </si>
  <si>
    <t>執事／メイド</t>
    <rPh sb="0" eb="2">
      <t>シツジ</t>
    </rPh>
    <phoneticPr fontId="6"/>
  </si>
  <si>
    <t>〔擬〕</t>
    <rPh sb="1" eb="2">
      <t>ギ</t>
    </rPh>
    <phoneticPr fontId="6"/>
  </si>
  <si>
    <t>このアーツを組み合わせた〔擬魔〕判定では、ダイスの出目の00と99以外のゾロ目で、判定がスペシャルになる。</t>
    <rPh sb="13" eb="14">
      <t>ギ</t>
    </rPh>
    <rPh sb="14" eb="15">
      <t>マ</t>
    </rPh>
    <phoneticPr fontId="6"/>
  </si>
  <si>
    <t>カスタムモデル</t>
    <phoneticPr fontId="6"/>
  </si>
  <si>
    <t>超巨大武器</t>
    <rPh sb="0" eb="1">
      <t>チョウ</t>
    </rPh>
    <rPh sb="1" eb="3">
      <t>キョダイ</t>
    </rPh>
    <rPh sb="3" eb="5">
      <t>ブキ</t>
    </rPh>
    <phoneticPr fontId="6"/>
  </si>
  <si>
    <t>クレインクライン</t>
    <phoneticPr fontId="6"/>
  </si>
  <si>
    <t>リファイン・マナ</t>
    <phoneticPr fontId="6"/>
  </si>
  <si>
    <t>「分類：銃」の武器を用いた攻撃のダメージロールに+[LV×3]する。</t>
    <rPh sb="1" eb="3">
      <t>ブンルイ</t>
    </rPh>
    <rPh sb="4" eb="5">
      <t>ジュウ</t>
    </rPh>
    <rPh sb="7" eb="9">
      <t>ブキ</t>
    </rPh>
    <rPh sb="10" eb="11">
      <t>モチ</t>
    </rPh>
    <rPh sb="13" eb="15">
      <t>コウゲキ</t>
    </rPh>
    <phoneticPr fontId="6"/>
  </si>
  <si>
    <t>セットアップ</t>
    <phoneticPr fontId="3"/>
  </si>
  <si>
    <t>このアーツは「水中」状態の時のみ使用できる。戦闘移動を行う。この効果で敵対するキャラクターがいるエンゲージから「離脱」できる。封鎖されたエンゲージからの「離脱」を行う判定をこのアーツで行うことができる。</t>
    <rPh sb="7" eb="9">
      <t>スイチュウ</t>
    </rPh>
    <rPh sb="10" eb="12">
      <t>ジョウタイ</t>
    </rPh>
    <rPh sb="13" eb="14">
      <t>ジ</t>
    </rPh>
    <rPh sb="16" eb="18">
      <t>シヨウ</t>
    </rPh>
    <rPh sb="22" eb="24">
      <t>セントウ</t>
    </rPh>
    <rPh sb="24" eb="26">
      <t>イドウ</t>
    </rPh>
    <rPh sb="27" eb="28">
      <t>オコナ</t>
    </rPh>
    <rPh sb="32" eb="34">
      <t>コウカ</t>
    </rPh>
    <rPh sb="35" eb="37">
      <t>テキタイ</t>
    </rPh>
    <rPh sb="56" eb="58">
      <t>リダツ</t>
    </rPh>
    <rPh sb="63" eb="65">
      <t>フウサ</t>
    </rPh>
    <rPh sb="77" eb="79">
      <t>リダツ</t>
    </rPh>
    <rPh sb="81" eb="82">
      <t>オコナ</t>
    </rPh>
    <rPh sb="83" eb="85">
      <t>ハンテイ</t>
    </rPh>
    <rPh sb="92" eb="93">
      <t>オコナ</t>
    </rPh>
    <phoneticPr fontId="3"/>
  </si>
  <si>
    <t>そのラウンド中、「水中」状態になり、「炎天」の効果を受けない。他人には浮いた水の玉の中にいるように見える。また、炎や熱によるダメージを3点軽減し、雷や電気によるダメージを3点増加させる。</t>
    <rPh sb="6" eb="7">
      <t>チュウ</t>
    </rPh>
    <rPh sb="9" eb="11">
      <t>スイチュウ</t>
    </rPh>
    <rPh sb="12" eb="14">
      <t>ジョウタイ</t>
    </rPh>
    <rPh sb="19" eb="21">
      <t>エンテン</t>
    </rPh>
    <rPh sb="23" eb="25">
      <t>コウカ</t>
    </rPh>
    <rPh sb="26" eb="27">
      <t>ウ</t>
    </rPh>
    <rPh sb="31" eb="33">
      <t>タニン</t>
    </rPh>
    <rPh sb="35" eb="36">
      <t>ウ</t>
    </rPh>
    <rPh sb="38" eb="39">
      <t>ミズ</t>
    </rPh>
    <rPh sb="40" eb="41">
      <t>タマ</t>
    </rPh>
    <rPh sb="42" eb="43">
      <t>ナカ</t>
    </rPh>
    <rPh sb="49" eb="50">
      <t>ミ</t>
    </rPh>
    <rPh sb="56" eb="57">
      <t>ホノオ</t>
    </rPh>
    <rPh sb="58" eb="59">
      <t>ネツ</t>
    </rPh>
    <rPh sb="68" eb="69">
      <t>テン</t>
    </rPh>
    <rPh sb="69" eb="71">
      <t>ケイゲン</t>
    </rPh>
    <rPh sb="73" eb="74">
      <t>イカズチ</t>
    </rPh>
    <rPh sb="75" eb="77">
      <t>デンキ</t>
    </rPh>
    <rPh sb="86" eb="87">
      <t>テン</t>
    </rPh>
    <rPh sb="87" eb="89">
      <t>ゾウカ</t>
    </rPh>
    <phoneticPr fontId="3"/>
  </si>
  <si>
    <t>このアーツは「水中」状態の時のみ使用できる。このアーツを組み合わせた攻撃の対象を[LV+2]体に変更する。</t>
    <rPh sb="28" eb="29">
      <t>ク</t>
    </rPh>
    <rPh sb="30" eb="31">
      <t>ア</t>
    </rPh>
    <rPh sb="34" eb="36">
      <t>コウゲキ</t>
    </rPh>
    <rPh sb="37" eb="39">
      <t>タイショウ</t>
    </rPh>
    <rPh sb="46" eb="47">
      <t>タイ</t>
    </rPh>
    <rPh sb="48" eb="50">
      <t>ヘンコウ</t>
    </rPh>
    <phoneticPr fontId="3"/>
  </si>
  <si>
    <t>自身</t>
    <rPh sb="0" eb="2">
      <t>ジシン</t>
    </rPh>
    <phoneticPr fontId="6"/>
  </si>
  <si>
    <t>【敏捷】</t>
    <rPh sb="1" eb="3">
      <t>ビンショウ</t>
    </rPh>
    <phoneticPr fontId="6"/>
  </si>
  <si>
    <t>セットアップ</t>
    <phoneticPr fontId="6"/>
  </si>
  <si>
    <t>リアクション</t>
    <phoneticPr fontId="6"/>
  </si>
  <si>
    <t>突撃命令</t>
    <rPh sb="0" eb="2">
      <t>トツゲキ</t>
    </rPh>
    <rPh sb="2" eb="4">
      <t>メイレイ</t>
    </rPh>
    <phoneticPr fontId="6"/>
  </si>
  <si>
    <t>このアーツはレギオンかルフィアンにしか効果がない。対象に即座にメインフェイズを行わせることができる(待機はできない)。</t>
    <rPh sb="19" eb="21">
      <t>コウカ</t>
    </rPh>
    <rPh sb="25" eb="27">
      <t>タイショウ</t>
    </rPh>
    <rPh sb="28" eb="30">
      <t>ソクザ</t>
    </rPh>
    <rPh sb="39" eb="40">
      <t>オコナ</t>
    </rPh>
    <rPh sb="50" eb="52">
      <t>タイキ</t>
    </rPh>
    <phoneticPr fontId="6"/>
  </si>
  <si>
    <t>蛇神の使徒</t>
    <rPh sb="0" eb="1">
      <t>ヘビ</t>
    </rPh>
    <rPh sb="1" eb="2">
      <t>カミ</t>
    </rPh>
    <rPh sb="3" eb="5">
      <t>シト</t>
    </rPh>
    <phoneticPr fontId="6"/>
  </si>
  <si>
    <t>このアーツは「水中」状態の時のみ使用できる。「魔力：刺+6」の魔法攻撃を行う。このアーツを組み合わせた攻撃で1点でもダメージを与えた場合、対象を「水中」状態にする。その攻撃のメインフェイズ終了時、自身の「水中」状態を解除する。</t>
    <rPh sb="23" eb="25">
      <t>マリョク</t>
    </rPh>
    <rPh sb="26" eb="27">
      <t>サ</t>
    </rPh>
    <rPh sb="31" eb="33">
      <t>マホウ</t>
    </rPh>
    <rPh sb="33" eb="35">
      <t>コウゲキ</t>
    </rPh>
    <rPh sb="36" eb="37">
      <t>オコナ</t>
    </rPh>
    <rPh sb="45" eb="46">
      <t>ク</t>
    </rPh>
    <rPh sb="47" eb="48">
      <t>ア</t>
    </rPh>
    <rPh sb="51" eb="53">
      <t>コウゲキ</t>
    </rPh>
    <rPh sb="55" eb="56">
      <t>テン</t>
    </rPh>
    <rPh sb="63" eb="64">
      <t>アタ</t>
    </rPh>
    <rPh sb="66" eb="68">
      <t>バアイ</t>
    </rPh>
    <rPh sb="69" eb="71">
      <t>タイショウ</t>
    </rPh>
    <rPh sb="73" eb="75">
      <t>スイチュウ</t>
    </rPh>
    <rPh sb="76" eb="78">
      <t>ジョウタイ</t>
    </rPh>
    <rPh sb="84" eb="86">
      <t>コウゲキ</t>
    </rPh>
    <rPh sb="94" eb="97">
      <t>シュウリョウジ</t>
    </rPh>
    <rPh sb="98" eb="100">
      <t>ジシン</t>
    </rPh>
    <rPh sb="102" eb="104">
      <t>スイチュウ</t>
    </rPh>
    <rPh sb="105" eb="107">
      <t>ジョウタイ</t>
    </rPh>
    <rPh sb="108" eb="110">
      <t>カイジョ</t>
    </rPh>
    <phoneticPr fontId="3"/>
  </si>
  <si>
    <t>このアーツを組み合わせた攻撃で与えるダメージに+5点する。このアーツを組み合わせた攻撃では対象のHPは0以下にならず、HPが1になった場合、「気絶」を与える。</t>
    <rPh sb="6" eb="7">
      <t>ク</t>
    </rPh>
    <rPh sb="8" eb="9">
      <t>ア</t>
    </rPh>
    <rPh sb="12" eb="14">
      <t>コウゲキ</t>
    </rPh>
    <rPh sb="15" eb="16">
      <t>アタ</t>
    </rPh>
    <rPh sb="25" eb="26">
      <t>テン</t>
    </rPh>
    <rPh sb="35" eb="36">
      <t>ク</t>
    </rPh>
    <rPh sb="37" eb="38">
      <t>ア</t>
    </rPh>
    <rPh sb="41" eb="43">
      <t>コウゲキ</t>
    </rPh>
    <rPh sb="45" eb="47">
      <t>タイショウ</t>
    </rPh>
    <rPh sb="52" eb="54">
      <t>イカ</t>
    </rPh>
    <rPh sb="67" eb="69">
      <t>バアイ</t>
    </rPh>
    <rPh sb="71" eb="73">
      <t>キゼツ</t>
    </rPh>
    <rPh sb="75" eb="76">
      <t>アタ</t>
    </rPh>
    <phoneticPr fontId="3"/>
  </si>
  <si>
    <t>〔白〕〔格〕</t>
    <rPh sb="1" eb="2">
      <t>シロ</t>
    </rPh>
    <rPh sb="4" eb="5">
      <t>カク</t>
    </rPh>
    <phoneticPr fontId="6"/>
  </si>
  <si>
    <t>このアーツを組み合わせたガード判定では、ガードに使用した武器の防御値に、他の準備している武器1つの防御値を加える。</t>
    <rPh sb="6" eb="7">
      <t>ク</t>
    </rPh>
    <rPh sb="8" eb="9">
      <t>ア</t>
    </rPh>
    <rPh sb="15" eb="17">
      <t>ハンテイ</t>
    </rPh>
    <rPh sb="24" eb="26">
      <t>シヨウ</t>
    </rPh>
    <rPh sb="28" eb="30">
      <t>ブキ</t>
    </rPh>
    <rPh sb="31" eb="33">
      <t>ボウギョ</t>
    </rPh>
    <rPh sb="33" eb="34">
      <t>チ</t>
    </rPh>
    <rPh sb="36" eb="37">
      <t>ホカ</t>
    </rPh>
    <rPh sb="38" eb="40">
      <t>ジュンビ</t>
    </rPh>
    <rPh sb="44" eb="46">
      <t>ブキ</t>
    </rPh>
    <rPh sb="49" eb="51">
      <t>ボウギョ</t>
    </rPh>
    <rPh sb="51" eb="52">
      <t>チ</t>
    </rPh>
    <rPh sb="53" eb="54">
      <t>クワ</t>
    </rPh>
    <phoneticPr fontId="3"/>
  </si>
  <si>
    <t>不壊なる身体</t>
    <rPh sb="0" eb="1">
      <t>フ</t>
    </rPh>
    <rPh sb="1" eb="2">
      <t>コワ</t>
    </rPh>
    <rPh sb="4" eb="6">
      <t>カラダ</t>
    </rPh>
    <phoneticPr fontId="6"/>
  </si>
  <si>
    <t>自身がカバーリングを行った時に使用できる。そのカバーリングでは、自身が受けるダメージは2倍にはならない。</t>
    <rPh sb="0" eb="2">
      <t>ジシン</t>
    </rPh>
    <rPh sb="10" eb="11">
      <t>オコナ</t>
    </rPh>
    <rPh sb="13" eb="14">
      <t>トキ</t>
    </rPh>
    <rPh sb="15" eb="17">
      <t>シヨウ</t>
    </rPh>
    <rPh sb="32" eb="34">
      <t>ジシン</t>
    </rPh>
    <rPh sb="35" eb="36">
      <t>ウ</t>
    </rPh>
    <rPh sb="44" eb="45">
      <t>バイ</t>
    </rPh>
    <phoneticPr fontId="6"/>
  </si>
  <si>
    <t>対象に自身が警戒が不要な存在であり、協力すべきだと信じ込ませる。対象は〔自我〕判定でリアクションすることができる。このアーツは、遺痕者には効果がない。</t>
    <rPh sb="0" eb="2">
      <t>タイショウ</t>
    </rPh>
    <rPh sb="3" eb="5">
      <t>ジシン</t>
    </rPh>
    <rPh sb="6" eb="8">
      <t>ケイカイ</t>
    </rPh>
    <rPh sb="9" eb="11">
      <t>フヨウ</t>
    </rPh>
    <rPh sb="12" eb="14">
      <t>ソンザイ</t>
    </rPh>
    <rPh sb="18" eb="20">
      <t>キョウリョク</t>
    </rPh>
    <rPh sb="25" eb="26">
      <t>シン</t>
    </rPh>
    <rPh sb="27" eb="28">
      <t>コ</t>
    </rPh>
    <rPh sb="32" eb="34">
      <t>タイショウ</t>
    </rPh>
    <rPh sb="36" eb="38">
      <t>ジガ</t>
    </rPh>
    <rPh sb="39" eb="41">
      <t>ハンテイ</t>
    </rPh>
    <rPh sb="64" eb="66">
      <t>イコン</t>
    </rPh>
    <rPh sb="66" eb="67">
      <t>シャ</t>
    </rPh>
    <rPh sb="69" eb="71">
      <t>コウカ</t>
    </rPh>
    <phoneticPr fontId="6"/>
  </si>
  <si>
    <t>「飛行」状態の時のみこのアーツは使用できる。このアーツを組み合わせた攻撃のダメージに+[LV×4]点する。この物理攻撃終了時、自身の「飛行」状態を解除する。</t>
    <rPh sb="1" eb="3">
      <t>ヒコウ</t>
    </rPh>
    <rPh sb="4" eb="6">
      <t>ジョウタイ</t>
    </rPh>
    <rPh sb="7" eb="8">
      <t>ジ</t>
    </rPh>
    <rPh sb="16" eb="18">
      <t>シヨウ</t>
    </rPh>
    <rPh sb="28" eb="29">
      <t>ク</t>
    </rPh>
    <rPh sb="30" eb="31">
      <t>ア</t>
    </rPh>
    <rPh sb="34" eb="36">
      <t>コウゲキ</t>
    </rPh>
    <rPh sb="49" eb="50">
      <t>テン</t>
    </rPh>
    <phoneticPr fontId="6"/>
  </si>
  <si>
    <t>〔隠〕</t>
    <rPh sb="1" eb="2">
      <t>イン</t>
    </rPh>
    <phoneticPr fontId="6"/>
  </si>
  <si>
    <t>R2</t>
    <phoneticPr fontId="6"/>
  </si>
  <si>
    <t>疾風迅雷</t>
    <rPh sb="0" eb="4">
      <t>シップウジンライ</t>
    </rPh>
    <phoneticPr fontId="6"/>
  </si>
  <si>
    <t>母竜の加護</t>
    <rPh sb="0" eb="1">
      <t>ボ</t>
    </rPh>
    <rPh sb="1" eb="2">
      <t>リュウ</t>
    </rPh>
    <rPh sb="3" eb="5">
      <t>カゴ</t>
    </rPh>
    <phoneticPr fontId="6"/>
  </si>
  <si>
    <t>自身がメジャーアクションで使用する「種別：魔法」のアーツの代償の合計値を、H代償、R代償、S代償からそれぞれ[LV]点減少させる(最低値はそれぞれ1)。</t>
    <rPh sb="0" eb="2">
      <t>ジシン</t>
    </rPh>
    <rPh sb="13" eb="15">
      <t>シヨウ</t>
    </rPh>
    <rPh sb="18" eb="20">
      <t>シュベツ</t>
    </rPh>
    <rPh sb="21" eb="23">
      <t>マホウ</t>
    </rPh>
    <rPh sb="29" eb="31">
      <t>ダイショウ</t>
    </rPh>
    <rPh sb="32" eb="35">
      <t>ゴウケイチ</t>
    </rPh>
    <rPh sb="38" eb="40">
      <t>ダイショウ</t>
    </rPh>
    <rPh sb="42" eb="44">
      <t>ダイショウ</t>
    </rPh>
    <rPh sb="46" eb="48">
      <t>ダイショウ</t>
    </rPh>
    <rPh sb="58" eb="59">
      <t>テン</t>
    </rPh>
    <rPh sb="59" eb="61">
      <t>ゲンショウ</t>
    </rPh>
    <rPh sb="65" eb="67">
      <t>サイテイ</t>
    </rPh>
    <rPh sb="67" eb="68">
      <t>チ</t>
    </rPh>
    <phoneticPr fontId="6"/>
  </si>
  <si>
    <t>羽毛の翼</t>
    <rPh sb="0" eb="2">
      <t>ウモウ</t>
    </rPh>
    <rPh sb="3" eb="4">
      <t>ツバサ</t>
    </rPh>
    <phoneticPr fontId="6"/>
  </si>
  <si>
    <t>強靭なる脚</t>
    <rPh sb="0" eb="2">
      <t>キョウジン</t>
    </rPh>
    <rPh sb="4" eb="5">
      <t>アシ</t>
    </rPh>
    <phoneticPr fontId="6"/>
  </si>
  <si>
    <t>《羽毛の翼》を取得していなければ、このアーツは取得できない。戦闘移動を行う。この戦闘移動で敵対するキャラクターが存在するエンゲージから「離脱」することができる。「封鎖」されたエンゲージからの離脱はできない。</t>
    <rPh sb="1" eb="3">
      <t>ウモウ</t>
    </rPh>
    <rPh sb="4" eb="5">
      <t>ツバサ</t>
    </rPh>
    <rPh sb="7" eb="9">
      <t>シュトク</t>
    </rPh>
    <rPh sb="23" eb="25">
      <t>シュトク</t>
    </rPh>
    <rPh sb="30" eb="32">
      <t>セントウ</t>
    </rPh>
    <rPh sb="32" eb="34">
      <t>イドウ</t>
    </rPh>
    <rPh sb="35" eb="36">
      <t>オコナ</t>
    </rPh>
    <rPh sb="40" eb="42">
      <t>セントウ</t>
    </rPh>
    <rPh sb="42" eb="44">
      <t>イドウ</t>
    </rPh>
    <rPh sb="45" eb="47">
      <t>テキタイ</t>
    </rPh>
    <rPh sb="56" eb="58">
      <t>ソンザイ</t>
    </rPh>
    <rPh sb="68" eb="70">
      <t>リダツ</t>
    </rPh>
    <rPh sb="81" eb="83">
      <t>フウサ</t>
    </rPh>
    <rPh sb="95" eb="97">
      <t>リダツ</t>
    </rPh>
    <phoneticPr fontId="6"/>
  </si>
  <si>
    <t>君は羽毛の生えた空を飛べない「羽翼」を持ち、血のマナが濃い。自身の魔法攻撃のダメージロールに+3点する。《勇者の翼》と同時に取得することはできない。</t>
    <rPh sb="0" eb="1">
      <t>キミ</t>
    </rPh>
    <rPh sb="2" eb="4">
      <t>ウモウ</t>
    </rPh>
    <rPh sb="5" eb="6">
      <t>ハ</t>
    </rPh>
    <rPh sb="8" eb="9">
      <t>ソラ</t>
    </rPh>
    <rPh sb="10" eb="11">
      <t>ト</t>
    </rPh>
    <rPh sb="15" eb="16">
      <t>ハネ</t>
    </rPh>
    <rPh sb="16" eb="17">
      <t>ツバサ</t>
    </rPh>
    <rPh sb="19" eb="20">
      <t>モ</t>
    </rPh>
    <rPh sb="22" eb="23">
      <t>チ</t>
    </rPh>
    <rPh sb="27" eb="28">
      <t>コ</t>
    </rPh>
    <rPh sb="30" eb="32">
      <t>ジシン</t>
    </rPh>
    <rPh sb="33" eb="35">
      <t>マホウ</t>
    </rPh>
    <rPh sb="35" eb="37">
      <t>コウゲキ</t>
    </rPh>
    <rPh sb="48" eb="49">
      <t>テン</t>
    </rPh>
    <rPh sb="53" eb="55">
      <t>ユウシャ</t>
    </rPh>
    <phoneticPr fontId="6"/>
  </si>
  <si>
    <t>君はマナの結晶でできた空を飛べる『晶翼』を持つが、血のマナが薄い。戦闘中、「飛行」状態になる。また、常に魔法で与えるダメージに-3点される。《羽毛の翼》と同時に取得することはできない。</t>
    <rPh sb="5" eb="7">
      <t>ケッショウ</t>
    </rPh>
    <rPh sb="33" eb="36">
      <t>セントウチュウ</t>
    </rPh>
    <rPh sb="38" eb="40">
      <t>ヒコウ</t>
    </rPh>
    <rPh sb="41" eb="43">
      <t>ジョウタイ</t>
    </rPh>
    <rPh sb="50" eb="51">
      <t>ツネ</t>
    </rPh>
    <rPh sb="52" eb="54">
      <t>マホウ</t>
    </rPh>
    <rPh sb="55" eb="56">
      <t>アタ</t>
    </rPh>
    <rPh sb="65" eb="66">
      <t>テン</t>
    </rPh>
    <rPh sb="71" eb="73">
      <t>ウモウ</t>
    </rPh>
    <rPh sb="74" eb="75">
      <t>ツバサ</t>
    </rPh>
    <rPh sb="77" eb="79">
      <t>ドウジ</t>
    </rPh>
    <rPh sb="80" eb="82">
      <t>シュトク</t>
    </rPh>
    <phoneticPr fontId="3"/>
  </si>
  <si>
    <t>〔製〕</t>
    <rPh sb="1" eb="2">
      <t>セイ</t>
    </rPh>
    <phoneticPr fontId="6"/>
  </si>
  <si>
    <t>メジャー</t>
    <phoneticPr fontId="6"/>
  </si>
  <si>
    <t>小さき刺客</t>
    <rPh sb="0" eb="1">
      <t>チイ</t>
    </rPh>
    <rPh sb="3" eb="5">
      <t>シカク</t>
    </rPh>
    <phoneticPr fontId="6"/>
  </si>
  <si>
    <t>瞬間集中</t>
    <rPh sb="0" eb="4">
      <t>シュンカンシュウチュウ</t>
    </rPh>
    <phoneticPr fontId="6"/>
  </si>
  <si>
    <t>なんでも</t>
    <phoneticPr fontId="6"/>
  </si>
  <si>
    <t>-</t>
    <phoneticPr fontId="6"/>
  </si>
  <si>
    <t>S2</t>
    <phoneticPr fontId="6"/>
  </si>
  <si>
    <t>情動：束縛の烈風</t>
    <rPh sb="0" eb="2">
      <t>ジョウドウ</t>
    </rPh>
    <rPh sb="3" eb="5">
      <t>ソクバク</t>
    </rPh>
    <rPh sb="6" eb="8">
      <t>レップウ</t>
    </rPh>
    <phoneticPr fontId="6"/>
  </si>
  <si>
    <t>「魔力：斬+4」の魔法攻撃を行う。このアーツを組み合わせた攻撃で1点でもダメージを与えた場合、対象に「捕縛」を与える。</t>
    <rPh sb="1" eb="3">
      <t>マリョク</t>
    </rPh>
    <rPh sb="4" eb="5">
      <t>キ</t>
    </rPh>
    <rPh sb="9" eb="11">
      <t>マホウ</t>
    </rPh>
    <rPh sb="11" eb="13">
      <t>コウゲキ</t>
    </rPh>
    <rPh sb="14" eb="15">
      <t>オコナ</t>
    </rPh>
    <rPh sb="33" eb="34">
      <t>テン</t>
    </rPh>
    <rPh sb="41" eb="42">
      <t>アタ</t>
    </rPh>
    <rPh sb="44" eb="46">
      <t>バアイ</t>
    </rPh>
    <rPh sb="47" eb="49">
      <t>タイショウ</t>
    </rPh>
    <rPh sb="51" eb="53">
      <t>ホバク</t>
    </rPh>
    <rPh sb="55" eb="56">
      <t>アタ</t>
    </rPh>
    <phoneticPr fontId="3"/>
  </si>
  <si>
    <t>H</t>
    <phoneticPr fontId="6"/>
  </si>
  <si>
    <t>プレロール</t>
    <phoneticPr fontId="6"/>
  </si>
  <si>
    <t>R3</t>
    <phoneticPr fontId="6"/>
  </si>
  <si>
    <t>自身の武器と防具の合計「重量」が0である時に使用できる。次のイニシアチブフェイズにアクティブキャラクターになる。</t>
    <rPh sb="0" eb="2">
      <t>ジシン</t>
    </rPh>
    <rPh sb="3" eb="5">
      <t>ブキ</t>
    </rPh>
    <rPh sb="6" eb="8">
      <t>ボウグ</t>
    </rPh>
    <rPh sb="9" eb="11">
      <t>ゴウケイ</t>
    </rPh>
    <rPh sb="12" eb="14">
      <t>ジュウリョウ</t>
    </rPh>
    <rPh sb="20" eb="21">
      <t>トキ</t>
    </rPh>
    <rPh sb="22" eb="24">
      <t>シヨウ</t>
    </rPh>
    <rPh sb="28" eb="29">
      <t>ツギ</t>
    </rPh>
    <phoneticPr fontId="6"/>
  </si>
  <si>
    <t>情動：不死鳥の涙</t>
    <rPh sb="0" eb="2">
      <t>ジョウドウ</t>
    </rPh>
    <rPh sb="3" eb="6">
      <t>フシチョウ</t>
    </rPh>
    <rPh sb="7" eb="8">
      <t>ナミダ</t>
    </rPh>
    <phoneticPr fontId="3"/>
  </si>
  <si>
    <t>-</t>
    <phoneticPr fontId="6"/>
  </si>
  <si>
    <t>自身が次に行う白兵攻撃または格闘攻撃のダメージロールに+1D10点する。</t>
    <rPh sb="0" eb="2">
      <t>ジシン</t>
    </rPh>
    <rPh sb="3" eb="4">
      <t>ツギ</t>
    </rPh>
    <rPh sb="5" eb="6">
      <t>オコナ</t>
    </rPh>
    <rPh sb="7" eb="9">
      <t>ハクヘイ</t>
    </rPh>
    <rPh sb="9" eb="11">
      <t>コウゲキ</t>
    </rPh>
    <rPh sb="14" eb="16">
      <t>カクトウ</t>
    </rPh>
    <rPh sb="16" eb="18">
      <t>コウゲキ</t>
    </rPh>
    <rPh sb="32" eb="33">
      <t>テン</t>
    </rPh>
    <phoneticPr fontId="6"/>
  </si>
  <si>
    <t>伝家の宝刀</t>
    <rPh sb="0" eb="2">
      <t>デンカ</t>
    </rPh>
    <rPh sb="3" eb="5">
      <t>ホウトウ</t>
    </rPh>
    <phoneticPr fontId="6"/>
  </si>
  <si>
    <t>LV5</t>
    <phoneticPr fontId="6"/>
  </si>
  <si>
    <t>設定、レギオン</t>
    <rPh sb="0" eb="2">
      <t>セッテイ</t>
    </rPh>
    <phoneticPr fontId="6"/>
  </si>
  <si>
    <t>設定、LV5</t>
    <rPh sb="0" eb="2">
      <t>セッテイ</t>
    </rPh>
    <phoneticPr fontId="6"/>
  </si>
  <si>
    <t>マナを持たぬ者</t>
    <rPh sb="3" eb="4">
      <t>モ</t>
    </rPh>
    <rPh sb="6" eb="7">
      <t>モノ</t>
    </rPh>
    <phoneticPr fontId="6"/>
  </si>
  <si>
    <t>このアーツを組み合わせた攻撃のダメージロールに+5点する。その攻撃のメインフェイズ終了時、自身は「憤怒」を受ける。</t>
    <rPh sb="6" eb="7">
      <t>ク</t>
    </rPh>
    <rPh sb="8" eb="9">
      <t>ア</t>
    </rPh>
    <rPh sb="12" eb="14">
      <t>コウゲキ</t>
    </rPh>
    <rPh sb="25" eb="26">
      <t>テン</t>
    </rPh>
    <rPh sb="31" eb="33">
      <t>コウゲキ</t>
    </rPh>
    <rPh sb="41" eb="44">
      <t>シュウリョウジ</t>
    </rPh>
    <rPh sb="45" eb="47">
      <t>ジシン</t>
    </rPh>
    <rPh sb="49" eb="51">
      <t>フンヌ</t>
    </rPh>
    <rPh sb="53" eb="54">
      <t>ウ</t>
    </rPh>
    <phoneticPr fontId="6"/>
  </si>
  <si>
    <t>猫の眼</t>
    <rPh sb="0" eb="1">
      <t>ネコ</t>
    </rPh>
    <rPh sb="2" eb="3">
      <t>メ</t>
    </rPh>
    <phoneticPr fontId="6"/>
  </si>
  <si>
    <t>〔観〕</t>
    <rPh sb="1" eb="2">
      <t>カン</t>
    </rPh>
    <phoneticPr fontId="6"/>
  </si>
  <si>
    <t>情動：呪怨の不知火</t>
    <rPh sb="0" eb="2">
      <t>ジョウドウ</t>
    </rPh>
    <rPh sb="3" eb="5">
      <t>ジュオン</t>
    </rPh>
    <rPh sb="6" eb="9">
      <t>シラヌイ</t>
    </rPh>
    <phoneticPr fontId="6"/>
  </si>
  <si>
    <t>「魔力：無+0」の魔法攻撃を行う。このアーツを組み合わせた攻撃で1点でもダメージを与えた場合、対象に「衰弱」を与える。</t>
    <rPh sb="1" eb="3">
      <t>マリョク</t>
    </rPh>
    <rPh sb="4" eb="5">
      <t>ム</t>
    </rPh>
    <rPh sb="9" eb="11">
      <t>マホウ</t>
    </rPh>
    <rPh sb="11" eb="13">
      <t>コウゲキ</t>
    </rPh>
    <rPh sb="14" eb="15">
      <t>オコナ</t>
    </rPh>
    <rPh sb="23" eb="24">
      <t>ク</t>
    </rPh>
    <rPh sb="25" eb="26">
      <t>ア</t>
    </rPh>
    <rPh sb="29" eb="31">
      <t>コウゲキ</t>
    </rPh>
    <rPh sb="33" eb="34">
      <t>テン</t>
    </rPh>
    <rPh sb="41" eb="42">
      <t>アタ</t>
    </rPh>
    <rPh sb="44" eb="46">
      <t>バアイ</t>
    </rPh>
    <rPh sb="47" eb="49">
      <t>タイショウ</t>
    </rPh>
    <rPh sb="51" eb="53">
      <t>スイジャク</t>
    </rPh>
    <rPh sb="55" eb="56">
      <t>アタ</t>
    </rPh>
    <phoneticPr fontId="6"/>
  </si>
  <si>
    <t>勇猛なる家系</t>
    <rPh sb="0" eb="2">
      <t>ユウモウ</t>
    </rPh>
    <rPh sb="4" eb="6">
      <t>カケイ</t>
    </rPh>
    <phoneticPr fontId="6"/>
  </si>
  <si>
    <t>登場判定</t>
    <rPh sb="0" eb="2">
      <t>トウジョウ</t>
    </rPh>
    <rPh sb="2" eb="4">
      <t>ハンテイ</t>
    </rPh>
    <phoneticPr fontId="3"/>
  </si>
  <si>
    <t>君は勇猛果敢で知られた家系の御曹司だ。このアーツを組み合わせることで、〔白兵〕判定で登場判定を行うことができる。また、常に他のキャラクターは【知性】判定に成功することで、君のことを知っていたことにできる。</t>
    <rPh sb="2" eb="6">
      <t>ユウモウカカン</t>
    </rPh>
    <rPh sb="7" eb="8">
      <t>シ</t>
    </rPh>
    <rPh sb="11" eb="13">
      <t>カケイ</t>
    </rPh>
    <rPh sb="14" eb="17">
      <t>オンゾウシ</t>
    </rPh>
    <rPh sb="25" eb="26">
      <t>ク</t>
    </rPh>
    <rPh sb="27" eb="28">
      <t>ア</t>
    </rPh>
    <rPh sb="36" eb="38">
      <t>ハクヘイ</t>
    </rPh>
    <rPh sb="39" eb="41">
      <t>ハンテイ</t>
    </rPh>
    <rPh sb="42" eb="44">
      <t>トウジョウ</t>
    </rPh>
    <rPh sb="44" eb="46">
      <t>ハンテイ</t>
    </rPh>
    <rPh sb="47" eb="48">
      <t>オコナ</t>
    </rPh>
    <rPh sb="59" eb="60">
      <t>ツネ</t>
    </rPh>
    <rPh sb="61" eb="62">
      <t>ホカ</t>
    </rPh>
    <rPh sb="71" eb="73">
      <t>チセイ</t>
    </rPh>
    <rPh sb="74" eb="76">
      <t>ハンテイ</t>
    </rPh>
    <rPh sb="77" eb="79">
      <t>セイコウ</t>
    </rPh>
    <rPh sb="85" eb="86">
      <t>キミ</t>
    </rPh>
    <rPh sb="90" eb="91">
      <t>シ</t>
    </rPh>
    <phoneticPr fontId="3"/>
  </si>
  <si>
    <t>家系の財力</t>
    <rPh sb="0" eb="2">
      <t>カケイ</t>
    </rPh>
    <rPh sb="3" eb="5">
      <t>ザイリョク</t>
    </rPh>
    <phoneticPr fontId="6"/>
  </si>
  <si>
    <t>《勇猛なる家系》を取得していなければ、このアーツは取得できない。初期所持金に[[LV]D10]ホーンを追加する。</t>
    <rPh sb="1" eb="3">
      <t>ユウモウ</t>
    </rPh>
    <rPh sb="5" eb="7">
      <t>カケイ</t>
    </rPh>
    <rPh sb="9" eb="11">
      <t>シュトク</t>
    </rPh>
    <rPh sb="25" eb="27">
      <t>シュトク</t>
    </rPh>
    <rPh sb="32" eb="34">
      <t>ショキ</t>
    </rPh>
    <rPh sb="34" eb="37">
      <t>ショジキン</t>
    </rPh>
    <rPh sb="51" eb="53">
      <t>ツイカ</t>
    </rPh>
    <phoneticPr fontId="6"/>
  </si>
  <si>
    <t>盗賊の業</t>
    <rPh sb="0" eb="2">
      <t>トウゾク</t>
    </rPh>
    <rPh sb="3" eb="4">
      <t>ワザ</t>
    </rPh>
    <phoneticPr fontId="6"/>
  </si>
  <si>
    <t>マイナー</t>
    <phoneticPr fontId="6"/>
  </si>
  <si>
    <t>次に行う〔隠密〕判定を用いた攻撃のダメージロールに+1D10点する。</t>
    <rPh sb="0" eb="1">
      <t>ツギ</t>
    </rPh>
    <rPh sb="2" eb="3">
      <t>オコナ</t>
    </rPh>
    <rPh sb="5" eb="7">
      <t>オンミツ</t>
    </rPh>
    <rPh sb="8" eb="10">
      <t>ハンテイ</t>
    </rPh>
    <rPh sb="11" eb="12">
      <t>モチ</t>
    </rPh>
    <rPh sb="14" eb="16">
      <t>コウゲキ</t>
    </rPh>
    <rPh sb="30" eb="31">
      <t>テン</t>
    </rPh>
    <phoneticPr fontId="6"/>
  </si>
  <si>
    <t>一心同体</t>
    <rPh sb="0" eb="4">
      <t>イッシンドウタイ</t>
    </rPh>
    <phoneticPr fontId="6"/>
  </si>
  <si>
    <t>自身がメジャーアクションで使用するアーツの代償と、自身のルフィアンがメジャーアクションで使用するアーツの代償について、それぞれの合計値を、R代償、S代償からそれぞれ[LV]点減少させる(最低値はそれぞれ1)。</t>
    <phoneticPr fontId="6"/>
  </si>
  <si>
    <t>瘴気に汚染された地域を浄化し通行可能にする。</t>
    <rPh sb="0" eb="2">
      <t>ショウキ</t>
    </rPh>
    <rPh sb="3" eb="5">
      <t>オセン</t>
    </rPh>
    <rPh sb="8" eb="10">
      <t>チイキ</t>
    </rPh>
    <rPh sb="11" eb="13">
      <t>ジョウカ</t>
    </rPh>
    <rPh sb="14" eb="16">
      <t>ツウコウ</t>
    </rPh>
    <rPh sb="16" eb="18">
      <t>カノウ</t>
    </rPh>
    <phoneticPr fontId="3"/>
  </si>
  <si>
    <t>〔秘〕</t>
    <rPh sb="1" eb="2">
      <t>ヒ</t>
    </rPh>
    <phoneticPr fontId="6"/>
  </si>
  <si>
    <t>遺痕者以外のレギオン、クリーチャーのデータを知る。HLはこのアーツの使用を却下してよい。</t>
    <rPh sb="0" eb="2">
      <t>イコン</t>
    </rPh>
    <rPh sb="2" eb="3">
      <t>シャ</t>
    </rPh>
    <rPh sb="3" eb="5">
      <t>イガイ</t>
    </rPh>
    <rPh sb="22" eb="23">
      <t>シ</t>
    </rPh>
    <rPh sb="34" eb="36">
      <t>シヨウ</t>
    </rPh>
    <rPh sb="37" eb="39">
      <t>キャッカ</t>
    </rPh>
    <phoneticPr fontId="3"/>
  </si>
  <si>
    <t>〔手〕</t>
    <rPh sb="1" eb="2">
      <t>テ</t>
    </rPh>
    <phoneticPr fontId="6"/>
  </si>
  <si>
    <t>このアーツを組み合わせた「応急処置」による回復量に+[【知性】÷10(端数切り上げ)]する。</t>
    <rPh sb="6" eb="7">
      <t>ク</t>
    </rPh>
    <rPh sb="8" eb="9">
      <t>ア</t>
    </rPh>
    <rPh sb="13" eb="15">
      <t>オウキュウ</t>
    </rPh>
    <rPh sb="15" eb="17">
      <t>ショチ</t>
    </rPh>
    <rPh sb="21" eb="23">
      <t>カイフク</t>
    </rPh>
    <rPh sb="23" eb="24">
      <t>リョウ</t>
    </rPh>
    <rPh sb="28" eb="30">
      <t>チセイ</t>
    </rPh>
    <rPh sb="35" eb="37">
      <t>ハスウ</t>
    </rPh>
    <rPh sb="37" eb="38">
      <t>キ</t>
    </rPh>
    <rPh sb="39" eb="40">
      <t>ア</t>
    </rPh>
    <phoneticPr fontId="6"/>
  </si>
  <si>
    <t>美しき毛並／鱗</t>
    <rPh sb="0" eb="1">
      <t>ウツク</t>
    </rPh>
    <rPh sb="3" eb="5">
      <t>ケナ</t>
    </rPh>
    <rPh sb="6" eb="7">
      <t>ウロコ</t>
    </rPh>
    <phoneticPr fontId="6"/>
  </si>
  <si>
    <t>-</t>
    <phoneticPr fontId="6"/>
  </si>
  <si>
    <t>カバーリングを行う直前に使用する。次にカバーリングを行っても「行動済」にならず、「行動済」でもカバーリングできる。</t>
    <rPh sb="7" eb="8">
      <t>オコナ</t>
    </rPh>
    <rPh sb="9" eb="11">
      <t>チョクゼン</t>
    </rPh>
    <rPh sb="12" eb="14">
      <t>シヨウ</t>
    </rPh>
    <rPh sb="17" eb="18">
      <t>ツギ</t>
    </rPh>
    <rPh sb="26" eb="27">
      <t>オコナ</t>
    </rPh>
    <rPh sb="31" eb="33">
      <t>コウドウ</t>
    </rPh>
    <rPh sb="33" eb="34">
      <t>ズ</t>
    </rPh>
    <rPh sb="41" eb="43">
      <t>コウドウ</t>
    </rPh>
    <rPh sb="43" eb="44">
      <t>ズ</t>
    </rPh>
    <phoneticPr fontId="3"/>
  </si>
  <si>
    <t>堅牢なる肉体</t>
    <rPh sb="0" eb="2">
      <t>ケンロウ</t>
    </rPh>
    <rPh sb="4" eb="6">
      <t>ニクタイ</t>
    </rPh>
    <phoneticPr fontId="3"/>
  </si>
  <si>
    <t>しなやかなる体躯</t>
    <rPh sb="6" eb="8">
      <t>タイク</t>
    </rPh>
    <phoneticPr fontId="6"/>
  </si>
  <si>
    <t>-</t>
    <phoneticPr fontId="6"/>
  </si>
  <si>
    <t>殺意感知</t>
    <rPh sb="0" eb="2">
      <t>サツイ</t>
    </rPh>
    <rPh sb="2" eb="4">
      <t>カンチ</t>
    </rPh>
    <phoneticPr fontId="6"/>
  </si>
  <si>
    <t>なんでも</t>
    <phoneticPr fontId="6"/>
  </si>
  <si>
    <t>必殺技</t>
    <rPh sb="0" eb="3">
      <t>ヒッサツワザ</t>
    </rPh>
    <phoneticPr fontId="6"/>
  </si>
  <si>
    <t>A1</t>
    <phoneticPr fontId="6"/>
  </si>
  <si>
    <t>APに+[LV×2]する。</t>
    <phoneticPr fontId="6"/>
  </si>
  <si>
    <t>力任せ</t>
    <rPh sb="0" eb="1">
      <t>チカラ</t>
    </rPh>
    <rPh sb="1" eb="2">
      <t>マカ</t>
    </rPh>
    <phoneticPr fontId="6"/>
  </si>
  <si>
    <t>義手／義足</t>
    <rPh sb="0" eb="2">
      <t>ギシュ</t>
    </rPh>
    <rPh sb="3" eb="5">
      <t>ギソク</t>
    </rPh>
    <phoneticPr fontId="6"/>
  </si>
  <si>
    <t>奮起</t>
    <rPh sb="0" eb="2">
      <t>フンキ</t>
    </rPh>
    <phoneticPr fontId="3"/>
  </si>
  <si>
    <t>君はコッソ族との混血である。「コッソ」のクラスを取得している場合、このアーツは取得できない。【肉体】に+10%、【知性】に-10%する。</t>
    <rPh sb="0" eb="1">
      <t>キミ</t>
    </rPh>
    <rPh sb="5" eb="6">
      <t>ゾク</t>
    </rPh>
    <rPh sb="8" eb="10">
      <t>コンケツ</t>
    </rPh>
    <rPh sb="39" eb="41">
      <t>シュトク</t>
    </rPh>
    <rPh sb="47" eb="49">
      <t>ニクタイ</t>
    </rPh>
    <rPh sb="57" eb="59">
      <t>チセイ</t>
    </rPh>
    <phoneticPr fontId="6"/>
  </si>
  <si>
    <t>君はマオ族との混血である。「マオ」のクラスを取得している場合、このアーツは取得できない。【感情】に+10%、【肉体】に-10%する。</t>
    <rPh sb="0" eb="1">
      <t>キミ</t>
    </rPh>
    <rPh sb="4" eb="5">
      <t>ゾク</t>
    </rPh>
    <rPh sb="7" eb="9">
      <t>コンケツ</t>
    </rPh>
    <rPh sb="37" eb="39">
      <t>シュトク</t>
    </rPh>
    <rPh sb="45" eb="47">
      <t>カンジョウ</t>
    </rPh>
    <rPh sb="55" eb="57">
      <t>ニクタイ</t>
    </rPh>
    <phoneticPr fontId="6"/>
  </si>
  <si>
    <t>沸騰する血液</t>
    <rPh sb="0" eb="2">
      <t>フットウ</t>
    </rPh>
    <rPh sb="4" eb="6">
      <t>ケツエキ</t>
    </rPh>
    <phoneticPr fontId="6"/>
  </si>
  <si>
    <t>君はニンス族との混血である。「ニンス」のクラスを取得している場合、このアーツは取得できない。【知性】に+10%、【感情】に-10%する。</t>
    <rPh sb="0" eb="1">
      <t>キミ</t>
    </rPh>
    <rPh sb="5" eb="6">
      <t>ゾク</t>
    </rPh>
    <rPh sb="8" eb="10">
      <t>コンケツ</t>
    </rPh>
    <rPh sb="39" eb="41">
      <t>シュトク</t>
    </rPh>
    <rPh sb="47" eb="49">
      <t>チセイ</t>
    </rPh>
    <rPh sb="57" eb="59">
      <t>カンジョウ</t>
    </rPh>
    <phoneticPr fontId="6"/>
  </si>
  <si>
    <t>君はクーン族との混血である。「クーン」のクラスを取得している場合、このアーツは取得できない。【知性】に+10%、【敏捷】に-10%する。</t>
    <rPh sb="0" eb="1">
      <t>キミ</t>
    </rPh>
    <rPh sb="5" eb="6">
      <t>ゾク</t>
    </rPh>
    <rPh sb="8" eb="10">
      <t>コンケツ</t>
    </rPh>
    <rPh sb="39" eb="41">
      <t>シュトク</t>
    </rPh>
    <rPh sb="47" eb="49">
      <t>チセイ</t>
    </rPh>
    <rPh sb="57" eb="59">
      <t>ビンショウ</t>
    </rPh>
    <phoneticPr fontId="6"/>
  </si>
  <si>
    <t>君はワルム族との混血である。「ワルム」のクラスを取得している場合、このアーツは取得できない。【肉体】に+10%、【感情】に-10%する。</t>
    <rPh sb="0" eb="1">
      <t>キミ</t>
    </rPh>
    <rPh sb="5" eb="6">
      <t>ゾク</t>
    </rPh>
    <rPh sb="8" eb="10">
      <t>コンケツ</t>
    </rPh>
    <rPh sb="39" eb="41">
      <t>シュトク</t>
    </rPh>
    <rPh sb="47" eb="49">
      <t>ニクタイ</t>
    </rPh>
    <rPh sb="57" eb="59">
      <t>カンジョウ</t>
    </rPh>
    <phoneticPr fontId="6"/>
  </si>
  <si>
    <t>君はグレス族との混血である。「グレス」のクラスを取得している場合、このアーツは取得できない。【感情】に+10%、【敏捷】に-10%する。</t>
    <rPh sb="0" eb="1">
      <t>キミ</t>
    </rPh>
    <rPh sb="5" eb="6">
      <t>ゾク</t>
    </rPh>
    <rPh sb="8" eb="10">
      <t>コンケツ</t>
    </rPh>
    <rPh sb="39" eb="41">
      <t>シュトク</t>
    </rPh>
    <rPh sb="47" eb="49">
      <t>カンジョウ</t>
    </rPh>
    <rPh sb="57" eb="59">
      <t>ビンショウ</t>
    </rPh>
    <phoneticPr fontId="6"/>
  </si>
  <si>
    <t>君はハウチ族との混血であり、ラチェルの特徴を色濃く受けた。「ラチェル」または「デュルフ」のクラスを取得している場合、このアーツは取得できない。白兵攻撃または格闘攻撃で与えるダメージに+4、【知性】に-10%する。</t>
    <rPh sb="0" eb="1">
      <t>キミ</t>
    </rPh>
    <rPh sb="5" eb="6">
      <t>ゾク</t>
    </rPh>
    <rPh sb="8" eb="10">
      <t>コンケツ</t>
    </rPh>
    <rPh sb="19" eb="21">
      <t>トクチョウ</t>
    </rPh>
    <rPh sb="22" eb="24">
      <t>イロコ</t>
    </rPh>
    <rPh sb="25" eb="26">
      <t>ウ</t>
    </rPh>
    <rPh sb="64" eb="66">
      <t>シュトク</t>
    </rPh>
    <rPh sb="71" eb="73">
      <t>ハクヘイ</t>
    </rPh>
    <rPh sb="73" eb="75">
      <t>コウゲキ</t>
    </rPh>
    <rPh sb="78" eb="80">
      <t>カクトウ</t>
    </rPh>
    <rPh sb="80" eb="82">
      <t>コウゲキ</t>
    </rPh>
    <rPh sb="83" eb="84">
      <t>アタ</t>
    </rPh>
    <rPh sb="95" eb="97">
      <t>チセイ</t>
    </rPh>
    <phoneticPr fontId="6"/>
  </si>
  <si>
    <t>君はハウチ族との混血であり、デュルフの特徴を色濃く受けた。「ラチェル」または「デュルフ」のクラスを取得している場合、このアーツは取得できない。魔法攻撃で与えるダメージに+4、【肉体】に-10%する。</t>
    <rPh sb="0" eb="1">
      <t>キミ</t>
    </rPh>
    <rPh sb="5" eb="6">
      <t>ゾク</t>
    </rPh>
    <rPh sb="8" eb="10">
      <t>コンケツ</t>
    </rPh>
    <rPh sb="19" eb="21">
      <t>トクチョウ</t>
    </rPh>
    <rPh sb="22" eb="24">
      <t>イロコ</t>
    </rPh>
    <rPh sb="25" eb="26">
      <t>ウ</t>
    </rPh>
    <rPh sb="64" eb="66">
      <t>シュトク</t>
    </rPh>
    <rPh sb="71" eb="73">
      <t>マホウ</t>
    </rPh>
    <rPh sb="73" eb="75">
      <t>コウゲキ</t>
    </rPh>
    <rPh sb="76" eb="77">
      <t>アタ</t>
    </rPh>
    <rPh sb="88" eb="90">
      <t>ニクタイ</t>
    </rPh>
    <phoneticPr fontId="6"/>
  </si>
  <si>
    <t>君はフルワイ族との混血である。「フルワイ」のクラスを取得している場合、このアーツは取得できない。【肉体】に+10%、【敏捷】に-10%する。</t>
    <rPh sb="0" eb="1">
      <t>キミ</t>
    </rPh>
    <rPh sb="6" eb="7">
      <t>ゾク</t>
    </rPh>
    <rPh sb="9" eb="11">
      <t>コンケツ</t>
    </rPh>
    <rPh sb="41" eb="43">
      <t>シュトク</t>
    </rPh>
    <rPh sb="49" eb="51">
      <t>ニクタイ</t>
    </rPh>
    <rPh sb="59" eb="61">
      <t>ビンショウ</t>
    </rPh>
    <phoneticPr fontId="6"/>
  </si>
  <si>
    <t>10ファング</t>
    <phoneticPr fontId="6"/>
  </si>
  <si>
    <t>至近～超遠</t>
    <rPh sb="0" eb="2">
      <t>シキン</t>
    </rPh>
    <rPh sb="3" eb="4">
      <t>チョウ</t>
    </rPh>
    <rPh sb="4" eb="5">
      <t>エン</t>
    </rPh>
    <phoneticPr fontId="6"/>
  </si>
  <si>
    <t>至近</t>
    <rPh sb="0" eb="2">
      <t>シキン</t>
    </rPh>
    <phoneticPr fontId="6"/>
  </si>
  <si>
    <t>至近～中</t>
    <rPh sb="0" eb="2">
      <t>シキン</t>
    </rPh>
    <rPh sb="3" eb="4">
      <t>チュウ</t>
    </rPh>
    <phoneticPr fontId="6"/>
  </si>
  <si>
    <t>レギオンを得る(クラスは「ニンス」「マキナ」「ソフィア」のいずれか)。人数は[【知性】÷2+[代償として支払ったホーン金貨]]人(端数切捨て)。このレギオンはアーツを経験点を消費して取得できる。</t>
    <rPh sb="5" eb="6">
      <t>エ</t>
    </rPh>
    <rPh sb="35" eb="37">
      <t>ニンズウ</t>
    </rPh>
    <rPh sb="40" eb="42">
      <t>チセイ</t>
    </rPh>
    <rPh sb="47" eb="49">
      <t>ダイショウ</t>
    </rPh>
    <rPh sb="52" eb="54">
      <t>シハラ</t>
    </rPh>
    <rPh sb="59" eb="61">
      <t>キンカ</t>
    </rPh>
    <rPh sb="63" eb="64">
      <t>ニン</t>
    </rPh>
    <rPh sb="65" eb="67">
      <t>ハスウ</t>
    </rPh>
    <rPh sb="67" eb="69">
      <t>キリス</t>
    </rPh>
    <rPh sb="83" eb="85">
      <t>ケイケン</t>
    </rPh>
    <rPh sb="85" eb="86">
      <t>テン</t>
    </rPh>
    <rPh sb="87" eb="89">
      <t>ショウヒ</t>
    </rPh>
    <rPh sb="91" eb="93">
      <t>シュトク</t>
    </rPh>
    <phoneticPr fontId="3"/>
  </si>
  <si>
    <t>レギオンを得る(クラスは「ラチェル」「デュルフ」「グラディウス」「アウグストス」のいずれか)。人数は[【知性】÷2]人(端数切捨て)。このレギオンは経験点を消費してアーツを取得することができる。</t>
    <phoneticPr fontId="6"/>
  </si>
  <si>
    <t>君は名のある貴族に名を連ねており、私兵を携えている。レギオンを得る(クラスは自由)。人数は[【感情】÷3]人(端数切捨て)。このレギオンは経験点を消費してアーツを取得することができる。</t>
    <rPh sb="0" eb="1">
      <t>キミ</t>
    </rPh>
    <rPh sb="2" eb="3">
      <t>ナ</t>
    </rPh>
    <rPh sb="6" eb="8">
      <t>キゾク</t>
    </rPh>
    <rPh sb="9" eb="10">
      <t>ナ</t>
    </rPh>
    <rPh sb="11" eb="12">
      <t>ツラ</t>
    </rPh>
    <rPh sb="17" eb="19">
      <t>シヘイ</t>
    </rPh>
    <rPh sb="20" eb="21">
      <t>タズサ</t>
    </rPh>
    <rPh sb="31" eb="32">
      <t>エ</t>
    </rPh>
    <rPh sb="38" eb="40">
      <t>ジユウ</t>
    </rPh>
    <rPh sb="42" eb="44">
      <t>ニンズウ</t>
    </rPh>
    <rPh sb="47" eb="49">
      <t>カンジョウ</t>
    </rPh>
    <rPh sb="53" eb="54">
      <t>ニン</t>
    </rPh>
    <rPh sb="69" eb="71">
      <t>ケイケン</t>
    </rPh>
    <rPh sb="71" eb="72">
      <t>テン</t>
    </rPh>
    <rPh sb="73" eb="75">
      <t>ショウヒ</t>
    </rPh>
    <rPh sb="81" eb="83">
      <t>シュトク</t>
    </rPh>
    <phoneticPr fontId="3"/>
  </si>
  <si>
    <t>レギオンを得る(クラスは自由)。人数は[【知性】÷3]人(端数切捨て)。このレギオンは経験点を消費してアーツを取得することができる。</t>
    <rPh sb="5" eb="6">
      <t>エ</t>
    </rPh>
    <rPh sb="12" eb="14">
      <t>ジユウ</t>
    </rPh>
    <rPh sb="16" eb="18">
      <t>ニンズウ</t>
    </rPh>
    <rPh sb="21" eb="23">
      <t>チセイ</t>
    </rPh>
    <rPh sb="27" eb="28">
      <t>ニン</t>
    </rPh>
    <rPh sb="43" eb="45">
      <t>ケイケン</t>
    </rPh>
    <rPh sb="45" eb="46">
      <t>テン</t>
    </rPh>
    <rPh sb="47" eb="49">
      <t>ショウヒ</t>
    </rPh>
    <rPh sb="55" eb="57">
      <t>シュトク</t>
    </rPh>
    <phoneticPr fontId="3"/>
  </si>
  <si>
    <t>マスター名</t>
    <rPh sb="4" eb="5">
      <t>メイ</t>
    </rPh>
    <phoneticPr fontId="6"/>
  </si>
  <si>
    <t>クリーチャーシート</t>
    <phoneticPr fontId="6"/>
  </si>
  <si>
    <t>クリーチャークラス</t>
    <phoneticPr fontId="6"/>
  </si>
  <si>
    <t>スペシャルになります。ただし、出目が99になるとファンブル、00になるとフェイタルになることは変わりません。</t>
    <rPh sb="15" eb="17">
      <t>デメ</t>
    </rPh>
    <rPh sb="47" eb="48">
      <t>カ</t>
    </rPh>
    <phoneticPr fontId="7"/>
  </si>
  <si>
    <t>そのタイミングは全ての処理より優先されます。つまり、任意のタイミングとなります。例えば、HPが0以下になるダメージを受けた時、《堅牢なる肉体》を取得することで、「現在HPが増加する」ため、昏倒することを防ぐことができます。ですが、悩むことでセッションの進行を妨げるべきではありません。</t>
    <rPh sb="8" eb="9">
      <t>スベ</t>
    </rPh>
    <rPh sb="11" eb="13">
      <t>ショリ</t>
    </rPh>
    <rPh sb="15" eb="17">
      <t>ユウセン</t>
    </rPh>
    <rPh sb="26" eb="28">
      <t>ニンイ</t>
    </rPh>
    <rPh sb="40" eb="41">
      <t>タト</t>
    </rPh>
    <rPh sb="48" eb="50">
      <t>イカ</t>
    </rPh>
    <rPh sb="58" eb="59">
      <t>ウ</t>
    </rPh>
    <rPh sb="61" eb="62">
      <t>トキ</t>
    </rPh>
    <rPh sb="64" eb="66">
      <t>ケンロウ</t>
    </rPh>
    <rPh sb="68" eb="70">
      <t>ニクタイ</t>
    </rPh>
    <rPh sb="72" eb="74">
      <t>シュトク</t>
    </rPh>
    <rPh sb="81" eb="83">
      <t>ゲンザイ</t>
    </rPh>
    <rPh sb="86" eb="88">
      <t>ゾウカ</t>
    </rPh>
    <rPh sb="94" eb="96">
      <t>コントウ</t>
    </rPh>
    <rPh sb="101" eb="102">
      <t>フセ</t>
    </rPh>
    <rPh sb="115" eb="116">
      <t>ナヤ</t>
    </rPh>
    <rPh sb="126" eb="128">
      <t>シンコウ</t>
    </rPh>
    <rPh sb="129" eb="130">
      <t>サマタ</t>
    </rPh>
    <phoneticPr fontId="7"/>
  </si>
  <si>
    <t>《共鳴鱗》で装甲値が増えており、かつ《王者の水》で装甲値が減らされている対象に対して《砕鎧撃》で攻撃しました。この場合、対象の装甲値はどう算出しますか？</t>
    <rPh sb="1" eb="3">
      <t>キョウメイ</t>
    </rPh>
    <rPh sb="3" eb="4">
      <t>リン</t>
    </rPh>
    <rPh sb="6" eb="8">
      <t>ソウコウ</t>
    </rPh>
    <rPh sb="8" eb="9">
      <t>チ</t>
    </rPh>
    <rPh sb="10" eb="11">
      <t>フ</t>
    </rPh>
    <rPh sb="19" eb="21">
      <t>オウジャ</t>
    </rPh>
    <rPh sb="22" eb="23">
      <t>ミズ</t>
    </rPh>
    <rPh sb="25" eb="27">
      <t>ソウコウ</t>
    </rPh>
    <rPh sb="27" eb="28">
      <t>チ</t>
    </rPh>
    <rPh sb="29" eb="30">
      <t>ヘ</t>
    </rPh>
    <rPh sb="36" eb="38">
      <t>タイショウ</t>
    </rPh>
    <rPh sb="39" eb="40">
      <t>タイ</t>
    </rPh>
    <rPh sb="43" eb="44">
      <t>クダ</t>
    </rPh>
    <rPh sb="44" eb="45">
      <t>ヨロイ</t>
    </rPh>
    <rPh sb="45" eb="46">
      <t>ゲキ</t>
    </rPh>
    <rPh sb="48" eb="50">
      <t>コウゲキ</t>
    </rPh>
    <rPh sb="57" eb="59">
      <t>バアイ</t>
    </rPh>
    <rPh sb="60" eb="62">
      <t>タイショウ</t>
    </rPh>
    <rPh sb="63" eb="65">
      <t>ソウコウ</t>
    </rPh>
    <rPh sb="65" eb="66">
      <t>チ</t>
    </rPh>
    <rPh sb="69" eb="71">
      <t>サンシュツ</t>
    </rPh>
    <phoneticPr fontId="7"/>
  </si>
  <si>
    <t>まず、対象の装甲値はプレアクトで決定している分に関してはそれで固定されていると考えて、除算などの計算から一旦考慮しません。アーツが無効にされたり、防具が破壊された場合には再計算します。その次に引き算を行い、最後に除算を行います。よってこの場合、《共鳴鱗》で増えている装甲値から計算をスタートします。ここから《王者の水》の-4を適応してから、最後に《砕鎧撃》の除算を適応します。</t>
    <rPh sb="3" eb="5">
      <t>タイショウ</t>
    </rPh>
    <rPh sb="6" eb="8">
      <t>ソウコウ</t>
    </rPh>
    <rPh sb="8" eb="9">
      <t>チ</t>
    </rPh>
    <rPh sb="16" eb="18">
      <t>ケッテイ</t>
    </rPh>
    <rPh sb="22" eb="23">
      <t>ブン</t>
    </rPh>
    <rPh sb="24" eb="25">
      <t>カン</t>
    </rPh>
    <rPh sb="31" eb="33">
      <t>コテイ</t>
    </rPh>
    <rPh sb="39" eb="40">
      <t>カンガ</t>
    </rPh>
    <rPh sb="43" eb="45">
      <t>ジョサン</t>
    </rPh>
    <rPh sb="48" eb="50">
      <t>ケイサン</t>
    </rPh>
    <rPh sb="52" eb="54">
      <t>イッタン</t>
    </rPh>
    <rPh sb="54" eb="56">
      <t>コウリョ</t>
    </rPh>
    <rPh sb="65" eb="67">
      <t>ムコウ</t>
    </rPh>
    <rPh sb="73" eb="75">
      <t>ボウグ</t>
    </rPh>
    <rPh sb="76" eb="78">
      <t>ハカイ</t>
    </rPh>
    <rPh sb="81" eb="83">
      <t>バアイ</t>
    </rPh>
    <rPh sb="85" eb="88">
      <t>サイケイサン</t>
    </rPh>
    <rPh sb="94" eb="95">
      <t>ツギ</t>
    </rPh>
    <rPh sb="96" eb="97">
      <t>ヒ</t>
    </rPh>
    <rPh sb="98" eb="99">
      <t>ザン</t>
    </rPh>
    <rPh sb="100" eb="101">
      <t>オコナ</t>
    </rPh>
    <rPh sb="103" eb="105">
      <t>サイゴ</t>
    </rPh>
    <rPh sb="106" eb="108">
      <t>ジョザン</t>
    </rPh>
    <rPh sb="109" eb="110">
      <t>オコナ</t>
    </rPh>
    <rPh sb="119" eb="121">
      <t>バアイ</t>
    </rPh>
    <rPh sb="123" eb="125">
      <t>キョウメイ</t>
    </rPh>
    <rPh sb="125" eb="126">
      <t>リン</t>
    </rPh>
    <rPh sb="128" eb="129">
      <t>フ</t>
    </rPh>
    <rPh sb="133" eb="135">
      <t>ソウコウ</t>
    </rPh>
    <rPh sb="135" eb="136">
      <t>チ</t>
    </rPh>
    <rPh sb="138" eb="140">
      <t>ケイサン</t>
    </rPh>
    <rPh sb="154" eb="156">
      <t>オウジャ</t>
    </rPh>
    <rPh sb="157" eb="158">
      <t>ミズ</t>
    </rPh>
    <rPh sb="163" eb="165">
      <t>テキオウ</t>
    </rPh>
    <rPh sb="170" eb="172">
      <t>サイゴ</t>
    </rPh>
    <rPh sb="174" eb="175">
      <t>クダ</t>
    </rPh>
    <rPh sb="175" eb="176">
      <t>ヨロイ</t>
    </rPh>
    <rPh sb="176" eb="177">
      <t>ゲキ</t>
    </rPh>
    <rPh sb="179" eb="181">
      <t>ジョサン</t>
    </rPh>
    <rPh sb="182" eb="184">
      <t>テキオウ</t>
    </rPh>
    <phoneticPr fontId="7"/>
  </si>
  <si>
    <t>スラウターに∴ピュリファイア∴逆位置で“対象のSPに200ダメージ”などと願われたら、対抗手段がなければどうしようもなく簡単にキャラクターが『魂魄四散』してしまいませんか？</t>
    <rPh sb="15" eb="16">
      <t>ギャク</t>
    </rPh>
    <rPh sb="16" eb="18">
      <t>イチ</t>
    </rPh>
    <rPh sb="20" eb="22">
      <t>タイショウ</t>
    </rPh>
    <rPh sb="37" eb="38">
      <t>ネガ</t>
    </rPh>
    <rPh sb="43" eb="45">
      <t>タイコウ</t>
    </rPh>
    <rPh sb="45" eb="47">
      <t>シュダン</t>
    </rPh>
    <rPh sb="60" eb="62">
      <t>カンタン</t>
    </rPh>
    <rPh sb="71" eb="73">
      <t>コンパク</t>
    </rPh>
    <rPh sb="73" eb="75">
      <t>シサン</t>
    </rPh>
    <phoneticPr fontId="7"/>
  </si>
  <si>
    <t>それができない理由が2つあります。まず、スラウターはSPをもたず、DPという負のSPを持ちます。よって、本来“SPダメージ”を願うならば、代償としてSPダメージが必要になりますが、それをスラウターは支払うことができません。よって、スラウターはその∴ピュリファイア∴を発動すらできません。次に、HLは決してPLの敵ではありません。共に1つの物語を作る仲間なのです。あくまでも、「乗り越えるための試練を用意する存在」ですので、彼の用意する試練は乗り越えることができるのです。誰かを再起不能まで痛めつけてしまうHLがいるとすれば、そんなHLはこのリンカネート・ビーストのルールブックをもう一度隅から隅まで読み直すべきでしょう。</t>
    <rPh sb="7" eb="9">
      <t>リユウ</t>
    </rPh>
    <rPh sb="38" eb="39">
      <t>フ</t>
    </rPh>
    <rPh sb="43" eb="44">
      <t>モ</t>
    </rPh>
    <rPh sb="52" eb="54">
      <t>ホンライ</t>
    </rPh>
    <rPh sb="63" eb="64">
      <t>ネガ</t>
    </rPh>
    <rPh sb="69" eb="71">
      <t>ダイショウ</t>
    </rPh>
    <rPh sb="81" eb="83">
      <t>ヒツヨウ</t>
    </rPh>
    <rPh sb="99" eb="101">
      <t>シハラ</t>
    </rPh>
    <rPh sb="133" eb="135">
      <t>ハツドウ</t>
    </rPh>
    <rPh sb="143" eb="144">
      <t>ツギ</t>
    </rPh>
    <rPh sb="149" eb="150">
      <t>ケッ</t>
    </rPh>
    <rPh sb="155" eb="156">
      <t>テキ</t>
    </rPh>
    <rPh sb="164" eb="165">
      <t>トモ</t>
    </rPh>
    <rPh sb="169" eb="171">
      <t>モノガタリ</t>
    </rPh>
    <rPh sb="172" eb="173">
      <t>ツク</t>
    </rPh>
    <rPh sb="174" eb="176">
      <t>ナカマ</t>
    </rPh>
    <rPh sb="188" eb="189">
      <t>ノ</t>
    </rPh>
    <rPh sb="190" eb="191">
      <t>コ</t>
    </rPh>
    <rPh sb="196" eb="198">
      <t>シレン</t>
    </rPh>
    <rPh sb="199" eb="201">
      <t>ヨウイ</t>
    </rPh>
    <rPh sb="203" eb="205">
      <t>ソンザイ</t>
    </rPh>
    <rPh sb="211" eb="212">
      <t>カレ</t>
    </rPh>
    <rPh sb="213" eb="215">
      <t>ヨウイ</t>
    </rPh>
    <rPh sb="217" eb="219">
      <t>シレン</t>
    </rPh>
    <rPh sb="220" eb="221">
      <t>ノ</t>
    </rPh>
    <rPh sb="222" eb="223">
      <t>コ</t>
    </rPh>
    <rPh sb="235" eb="236">
      <t>ダレ</t>
    </rPh>
    <rPh sb="238" eb="240">
      <t>サイキ</t>
    </rPh>
    <rPh sb="240" eb="242">
      <t>フノウ</t>
    </rPh>
    <rPh sb="244" eb="245">
      <t>イタ</t>
    </rPh>
    <rPh sb="291" eb="293">
      <t>イチド</t>
    </rPh>
    <rPh sb="293" eb="294">
      <t>スミ</t>
    </rPh>
    <rPh sb="296" eb="297">
      <t>スミ</t>
    </rPh>
    <rPh sb="299" eb="300">
      <t>ヨ</t>
    </rPh>
    <rPh sb="301" eb="302">
      <t>ナオ</t>
    </rPh>
    <phoneticPr fontId="7"/>
  </si>
  <si>
    <t>そのキャラクターにとって不利なように効果を処理します。</t>
    <rPh sb="12" eb="14">
      <t>フリ</t>
    </rPh>
    <rPh sb="18" eb="20">
      <t>コウカ</t>
    </rPh>
    <rPh sb="21" eb="23">
      <t>ショリ</t>
    </rPh>
    <phoneticPr fontId="7"/>
  </si>
  <si>
    <t>同時に処理します。つまり、自分の攻撃などの対象がグロウを処理した結果対象に選べなくなるとしても、グロウを使用した段階で対象に選べるならば、問題なく行動することができます。例えば、ムーブアクションで近距離しか移動できないグラディウスが、ムーブアクションで中距離移動するサジタリウスと中距離の間隔をあけているとします。ここで同時にグラディウスが∴断罪の剣∴、サジタリウスが∴煉獄の火∴を使用した時、サジタリウスがムーブアクションで中距離後退したとしても、グラディウスがムーブアクションで近距離移動すれば問題なくグラディウスの攻撃は命中します。その後、グラディウスとサジタリウスは近距離の間隔をあけた位置に移動しているでしょう。</t>
    <rPh sb="0" eb="2">
      <t>ドウジ</t>
    </rPh>
    <rPh sb="3" eb="5">
      <t>ショリ</t>
    </rPh>
    <rPh sb="13" eb="15">
      <t>ジブン</t>
    </rPh>
    <rPh sb="16" eb="18">
      <t>コウゲキ</t>
    </rPh>
    <rPh sb="21" eb="23">
      <t>タイショウ</t>
    </rPh>
    <rPh sb="28" eb="30">
      <t>ショリ</t>
    </rPh>
    <rPh sb="32" eb="34">
      <t>ケッカ</t>
    </rPh>
    <rPh sb="34" eb="36">
      <t>タイショウ</t>
    </rPh>
    <rPh sb="37" eb="38">
      <t>エラ</t>
    </rPh>
    <rPh sb="52" eb="54">
      <t>シヨウ</t>
    </rPh>
    <rPh sb="56" eb="58">
      <t>ダンカイ</t>
    </rPh>
    <rPh sb="59" eb="61">
      <t>タイショウ</t>
    </rPh>
    <rPh sb="62" eb="63">
      <t>エラ</t>
    </rPh>
    <rPh sb="69" eb="71">
      <t>モンダイ</t>
    </rPh>
    <rPh sb="73" eb="75">
      <t>コウドウ</t>
    </rPh>
    <rPh sb="85" eb="86">
      <t>タト</t>
    </rPh>
    <rPh sb="98" eb="101">
      <t>キンキョリ</t>
    </rPh>
    <rPh sb="103" eb="105">
      <t>イドウ</t>
    </rPh>
    <rPh sb="126" eb="129">
      <t>チュウキョリ</t>
    </rPh>
    <rPh sb="129" eb="131">
      <t>イドウ</t>
    </rPh>
    <rPh sb="140" eb="143">
      <t>チュウキョリ</t>
    </rPh>
    <rPh sb="144" eb="146">
      <t>カンカク</t>
    </rPh>
    <rPh sb="160" eb="162">
      <t>ドウジ</t>
    </rPh>
    <rPh sb="171" eb="173">
      <t>ダンザイ</t>
    </rPh>
    <rPh sb="174" eb="175">
      <t>ケン</t>
    </rPh>
    <rPh sb="185" eb="187">
      <t>レンゴク</t>
    </rPh>
    <rPh sb="188" eb="189">
      <t>ヒ</t>
    </rPh>
    <rPh sb="191" eb="193">
      <t>シヨウ</t>
    </rPh>
    <rPh sb="195" eb="196">
      <t>トキ</t>
    </rPh>
    <rPh sb="213" eb="216">
      <t>チュウキョリ</t>
    </rPh>
    <rPh sb="216" eb="218">
      <t>コウタイ</t>
    </rPh>
    <rPh sb="241" eb="244">
      <t>キンキョリ</t>
    </rPh>
    <rPh sb="244" eb="246">
      <t>イドウ</t>
    </rPh>
    <rPh sb="249" eb="251">
      <t>モンダイ</t>
    </rPh>
    <rPh sb="260" eb="262">
      <t>コウゲキ</t>
    </rPh>
    <rPh sb="263" eb="265">
      <t>メイチュウ</t>
    </rPh>
    <rPh sb="271" eb="272">
      <t>ゴ</t>
    </rPh>
    <rPh sb="287" eb="290">
      <t>キンキョリ</t>
    </rPh>
    <rPh sb="291" eb="293">
      <t>カンカク</t>
    </rPh>
    <rPh sb="297" eb="299">
      <t>イチ</t>
    </rPh>
    <rPh sb="300" eb="302">
      <t>イドウ</t>
    </rPh>
    <phoneticPr fontId="6"/>
  </si>
  <si>
    <t>カンデラ</t>
    <phoneticPr fontId="6"/>
  </si>
  <si>
    <t>人工的な魔法、擬似魔法を学んだ者。他者を支える者。</t>
    <rPh sb="0" eb="3">
      <t>ジンコウテキ</t>
    </rPh>
    <rPh sb="4" eb="6">
      <t>マホウ</t>
    </rPh>
    <rPh sb="7" eb="9">
      <t>ギジ</t>
    </rPh>
    <rPh sb="9" eb="11">
      <t>マホウ</t>
    </rPh>
    <rPh sb="12" eb="13">
      <t>マナ</t>
    </rPh>
    <rPh sb="15" eb="16">
      <t>モノ</t>
    </rPh>
    <rPh sb="17" eb="19">
      <t>タシャ</t>
    </rPh>
    <rPh sb="20" eb="21">
      <t>ササ</t>
    </rPh>
    <rPh sb="23" eb="24">
      <t>モノ</t>
    </rPh>
    <phoneticPr fontId="6"/>
  </si>
  <si>
    <t>初期割り振り</t>
    <rPh sb="0" eb="3">
      <t>ショキワ</t>
    </rPh>
    <rPh sb="4" eb="5">
      <t>フ</t>
    </rPh>
    <phoneticPr fontId="6"/>
  </si>
  <si>
    <t>成長</t>
    <rPh sb="0" eb="2">
      <t>セイチョウ</t>
    </rPh>
    <phoneticPr fontId="6"/>
  </si>
  <si>
    <t>元値</t>
    <rPh sb="0" eb="1">
      <t>モト</t>
    </rPh>
    <rPh sb="1" eb="2">
      <t>チ</t>
    </rPh>
    <phoneticPr fontId="6"/>
  </si>
  <si>
    <t>アウグストス専用。[マイナー]戦闘中、「徒手空拳」の威力に+6、防御値に+3に変更する。</t>
    <rPh sb="6" eb="8">
      <t>センヨウ</t>
    </rPh>
    <rPh sb="15" eb="18">
      <t>セントウチュウ</t>
    </rPh>
    <rPh sb="20" eb="24">
      <t>トシュクウケン</t>
    </rPh>
    <rPh sb="26" eb="28">
      <t>イリョク</t>
    </rPh>
    <rPh sb="32" eb="34">
      <t>ボウギョ</t>
    </rPh>
    <rPh sb="34" eb="35">
      <t>チ</t>
    </rPh>
    <rPh sb="39" eb="41">
      <t>ヘンコウ</t>
    </rPh>
    <phoneticPr fontId="7"/>
  </si>
  <si>
    <t>レギオンシート</t>
    <phoneticPr fontId="6"/>
  </si>
  <si>
    <t>レギオンクラス</t>
    <phoneticPr fontId="6"/>
  </si>
  <si>
    <t>人数</t>
    <rPh sb="0" eb="2">
      <t>ニンズウ</t>
    </rPh>
    <phoneticPr fontId="6"/>
  </si>
  <si>
    <t>部位を「両手」としても使用できる。</t>
    <rPh sb="0" eb="2">
      <t>ブイ</t>
    </rPh>
    <rPh sb="4" eb="6">
      <t>リョウテ</t>
    </rPh>
    <rPh sb="11" eb="13">
      <t>シヨウ</t>
    </rPh>
    <phoneticPr fontId="6"/>
  </si>
  <si>
    <t>合計重量</t>
    <rPh sb="0" eb="2">
      <t>ゴウケイ</t>
    </rPh>
    <rPh sb="2" eb="4">
      <t>ジュウリョウ</t>
    </rPh>
    <phoneticPr fontId="6"/>
  </si>
  <si>
    <t>“書獣遣い”オニキス=ブラック</t>
    <phoneticPr fontId="6"/>
  </si>
  <si>
    <t>エネミー</t>
    <phoneticPr fontId="6"/>
  </si>
  <si>
    <t>狂える魂</t>
    <rPh sb="0" eb="1">
      <t>クル</t>
    </rPh>
    <rPh sb="3" eb="4">
      <t>タマシイ</t>
    </rPh>
    <phoneticPr fontId="6"/>
  </si>
  <si>
    <t>不感なる身体</t>
    <rPh sb="0" eb="2">
      <t>フカン</t>
    </rPh>
    <rPh sb="4" eb="6">
      <t>カラダ</t>
    </rPh>
    <phoneticPr fontId="6"/>
  </si>
  <si>
    <t>関節外し</t>
    <rPh sb="0" eb="2">
      <t>カンセツ</t>
    </rPh>
    <rPh sb="2" eb="3">
      <t>ハズ</t>
    </rPh>
    <phoneticPr fontId="6"/>
  </si>
  <si>
    <t>最大DPに+[LV×5]点する。</t>
    <rPh sb="0" eb="2">
      <t>サイダイ</t>
    </rPh>
    <rPh sb="12" eb="13">
      <t>テン</t>
    </rPh>
    <phoneticPr fontId="6"/>
  </si>
  <si>
    <t>最大HPに+[LV×10]点する。</t>
    <rPh sb="0" eb="2">
      <t>サイダイ</t>
    </rPh>
    <rPh sb="13" eb="14">
      <t>テン</t>
    </rPh>
    <phoneticPr fontId="6"/>
  </si>
  <si>
    <t>APに+[LV×1]する。</t>
    <phoneticPr fontId="6"/>
  </si>
  <si>
    <t>常緑</t>
    <rPh sb="0" eb="2">
      <t>ジョウリョク</t>
    </rPh>
    <phoneticPr fontId="3"/>
  </si>
  <si>
    <t>自身は対象とならない。対象に「刺-8のダメージを与える」の特殊攻撃を行う(ダメージの最低値は0)。君は聞くに堪えない天賦の歌唱能力の持ち主だが、一切自覚していない。</t>
    <rPh sb="0" eb="2">
      <t>ジシン</t>
    </rPh>
    <rPh sb="3" eb="5">
      <t>タイショウ</t>
    </rPh>
    <rPh sb="11" eb="13">
      <t>タイショウ</t>
    </rPh>
    <rPh sb="15" eb="16">
      <t>サ</t>
    </rPh>
    <rPh sb="24" eb="25">
      <t>アタ</t>
    </rPh>
    <rPh sb="29" eb="31">
      <t>トクシュ</t>
    </rPh>
    <rPh sb="31" eb="33">
      <t>コウゲキ</t>
    </rPh>
    <rPh sb="34" eb="35">
      <t>オコナ</t>
    </rPh>
    <rPh sb="42" eb="44">
      <t>サイテイ</t>
    </rPh>
    <rPh sb="44" eb="45">
      <t>チ</t>
    </rPh>
    <rPh sb="49" eb="50">
      <t>キミ</t>
    </rPh>
    <rPh sb="51" eb="52">
      <t>キ</t>
    </rPh>
    <rPh sb="54" eb="55">
      <t>タ</t>
    </rPh>
    <rPh sb="58" eb="60">
      <t>テンプ</t>
    </rPh>
    <rPh sb="61" eb="63">
      <t>カショウ</t>
    </rPh>
    <rPh sb="63" eb="65">
      <t>ノウリョク</t>
    </rPh>
    <rPh sb="66" eb="67">
      <t>モ</t>
    </rPh>
    <rPh sb="68" eb="69">
      <t>ヌシ</t>
    </rPh>
    <rPh sb="72" eb="74">
      <t>イッサイ</t>
    </rPh>
    <rPh sb="74" eb="76">
      <t>ジカク</t>
    </rPh>
    <phoneticPr fontId="6"/>
  </si>
  <si>
    <t>竜鱗の翼</t>
    <rPh sb="0" eb="1">
      <t>リュウ</t>
    </rPh>
    <rPh sb="1" eb="2">
      <t>リン</t>
    </rPh>
    <rPh sb="3" eb="4">
      <t>ツバサ</t>
    </rPh>
    <phoneticPr fontId="3"/>
  </si>
  <si>
    <t>S2</t>
    <phoneticPr fontId="6"/>
  </si>
  <si>
    <t>仲間を護る</t>
    <rPh sb="0" eb="2">
      <t>ナカマ</t>
    </rPh>
    <rPh sb="3" eb="4">
      <t>マモ</t>
    </rPh>
    <phoneticPr fontId="7"/>
  </si>
  <si>
    <t>復讐を果たす</t>
    <rPh sb="0" eb="2">
      <t>フクシュウ</t>
    </rPh>
    <rPh sb="3" eb="4">
      <t>ハ</t>
    </rPh>
    <phoneticPr fontId="7"/>
  </si>
  <si>
    <t>死に場所を求める</t>
    <rPh sb="0" eb="1">
      <t>シ</t>
    </rPh>
    <rPh sb="2" eb="4">
      <t>バショ</t>
    </rPh>
    <rPh sb="5" eb="6">
      <t>モト</t>
    </rPh>
    <phoneticPr fontId="7"/>
  </si>
  <si>
    <t>傷ついた人々を癒す</t>
    <rPh sb="0" eb="1">
      <t>キズ</t>
    </rPh>
    <rPh sb="4" eb="6">
      <t>ヒトビト</t>
    </rPh>
    <rPh sb="7" eb="8">
      <t>イヤ</t>
    </rPh>
    <phoneticPr fontId="7"/>
  </si>
  <si>
    <t>あの人を探す</t>
    <rPh sb="2" eb="3">
      <t>ヒト</t>
    </rPh>
    <rPh sb="4" eb="5">
      <t>サガ</t>
    </rPh>
    <phoneticPr fontId="7"/>
  </si>
  <si>
    <t>生きる理由を求める</t>
    <rPh sb="0" eb="1">
      <t>イ</t>
    </rPh>
    <rPh sb="3" eb="5">
      <t>リユウ</t>
    </rPh>
    <rPh sb="6" eb="7">
      <t>モト</t>
    </rPh>
    <phoneticPr fontId="7"/>
  </si>
  <si>
    <t>真実を追い求める</t>
    <rPh sb="0" eb="2">
      <t>シンジツ</t>
    </rPh>
    <rPh sb="3" eb="4">
      <t>オ</t>
    </rPh>
    <rPh sb="5" eb="6">
      <t>モト</t>
    </rPh>
    <phoneticPr fontId="7"/>
  </si>
  <si>
    <t>武勲を立てる</t>
    <rPh sb="0" eb="2">
      <t>ブクン</t>
    </rPh>
    <rPh sb="3" eb="4">
      <t>タ</t>
    </rPh>
    <phoneticPr fontId="7"/>
  </si>
  <si>
    <t>好奇心を満たす</t>
    <rPh sb="0" eb="3">
      <t>コウキシン</t>
    </rPh>
    <rPh sb="4" eb="5">
      <t>ミ</t>
    </rPh>
    <phoneticPr fontId="7"/>
  </si>
  <si>
    <t>闇を屠る</t>
    <rPh sb="0" eb="1">
      <t>ヤミ</t>
    </rPh>
    <rPh sb="2" eb="3">
      <t>ホフ</t>
    </rPh>
    <phoneticPr fontId="7"/>
  </si>
  <si>
    <t>俺より強い奴に会いに行く</t>
    <rPh sb="0" eb="1">
      <t>オレ</t>
    </rPh>
    <rPh sb="3" eb="4">
      <t>ツヨ</t>
    </rPh>
    <rPh sb="5" eb="6">
      <t>ヤツ</t>
    </rPh>
    <rPh sb="7" eb="8">
      <t>ア</t>
    </rPh>
    <rPh sb="10" eb="11">
      <t>イ</t>
    </rPh>
    <phoneticPr fontId="7"/>
  </si>
  <si>
    <t>哀しみを背負って生きていく</t>
    <rPh sb="0" eb="1">
      <t>カナ</t>
    </rPh>
    <rPh sb="4" eb="6">
      <t>セオ</t>
    </rPh>
    <rPh sb="8" eb="9">
      <t>イ</t>
    </rPh>
    <phoneticPr fontId="7"/>
  </si>
  <si>
    <t>正義を成す</t>
    <rPh sb="0" eb="2">
      <t>セイギ</t>
    </rPh>
    <rPh sb="3" eb="4">
      <t>ナ</t>
    </rPh>
    <phoneticPr fontId="7"/>
  </si>
  <si>
    <t>勇名を馳せる</t>
    <rPh sb="0" eb="2">
      <t>ユウメイ</t>
    </rPh>
    <rPh sb="3" eb="4">
      <t>ハ</t>
    </rPh>
    <phoneticPr fontId="7"/>
  </si>
  <si>
    <t>贖罪し続ける</t>
    <rPh sb="0" eb="2">
      <t>ショクザイ</t>
    </rPh>
    <rPh sb="3" eb="4">
      <t>ツヅ</t>
    </rPh>
    <phoneticPr fontId="7"/>
  </si>
  <si>
    <t>もう誰も死なせない</t>
    <rPh sb="2" eb="3">
      <t>ダレ</t>
    </rPh>
    <rPh sb="4" eb="5">
      <t>シ</t>
    </rPh>
    <phoneticPr fontId="7"/>
  </si>
  <si>
    <t>神に会う</t>
    <rPh sb="0" eb="1">
      <t>カミ</t>
    </rPh>
    <rPh sb="2" eb="3">
      <t>ア</t>
    </rPh>
    <phoneticPr fontId="7"/>
  </si>
  <si>
    <t>遺痕者が生まれない世界に近づける</t>
    <rPh sb="0" eb="2">
      <t>イコン</t>
    </rPh>
    <rPh sb="2" eb="3">
      <t>シャ</t>
    </rPh>
    <rPh sb="4" eb="5">
      <t>ウ</t>
    </rPh>
    <rPh sb="9" eb="11">
      <t>セカイ</t>
    </rPh>
    <rPh sb="12" eb="13">
      <t>チカ</t>
    </rPh>
    <phoneticPr fontId="7"/>
  </si>
  <si>
    <t>瘴気を照らす光になる</t>
    <rPh sb="0" eb="2">
      <t>ショウキ</t>
    </rPh>
    <rPh sb="3" eb="4">
      <t>テ</t>
    </rPh>
    <rPh sb="6" eb="7">
      <t>ヒカリ</t>
    </rPh>
    <phoneticPr fontId="7"/>
  </si>
  <si>
    <t>信念例（RoC）</t>
    <rPh sb="0" eb="2">
      <t>シンネン</t>
    </rPh>
    <rPh sb="2" eb="3">
      <t>レイ</t>
    </rPh>
    <phoneticPr fontId="7"/>
  </si>
  <si>
    <t>自由に決定してよい。ある程度ぼかした表現の方がよいだろう。</t>
    <rPh sb="0" eb="2">
      <t>ジユウ</t>
    </rPh>
    <rPh sb="3" eb="5">
      <t>ケッテイ</t>
    </rPh>
    <rPh sb="12" eb="14">
      <t>テイド</t>
    </rPh>
    <rPh sb="18" eb="20">
      <t>ヒョウゲン</t>
    </rPh>
    <rPh sb="21" eb="22">
      <t>ホウ</t>
    </rPh>
    <phoneticPr fontId="7"/>
  </si>
  <si>
    <t>1D2</t>
    <phoneticPr fontId="7"/>
  </si>
  <si>
    <t>1D10</t>
    <phoneticPr fontId="7"/>
  </si>
  <si>
    <t>奇数</t>
    <rPh sb="0" eb="2">
      <t>キスウ</t>
    </rPh>
    <phoneticPr fontId="7"/>
  </si>
  <si>
    <t>偶数</t>
    <rPh sb="0" eb="2">
      <t>グウスウ</t>
    </rPh>
    <phoneticPr fontId="7"/>
  </si>
  <si>
    <t>自由に生きる</t>
    <rPh sb="0" eb="2">
      <t>ジユウ</t>
    </rPh>
    <rPh sb="3" eb="4">
      <t>イ</t>
    </rPh>
    <phoneticPr fontId="7"/>
  </si>
  <si>
    <t>説得／畏怖</t>
    <rPh sb="0" eb="2">
      <t>セットク</t>
    </rPh>
    <rPh sb="3" eb="5">
      <t>イフ</t>
    </rPh>
    <phoneticPr fontId="3"/>
  </si>
  <si>
    <t>対象を説得または威圧して命令する。その内容は命に関わるものであってはならない。命令にどこまで従うかどうかはHLが決定する。対象は〔自我〕判定でリアクションを行うことができる。このアーツは遺痕者には効果がない。</t>
    <rPh sb="0" eb="2">
      <t>タイショウ</t>
    </rPh>
    <rPh sb="3" eb="5">
      <t>セットク</t>
    </rPh>
    <rPh sb="8" eb="10">
      <t>イアツ</t>
    </rPh>
    <rPh sb="12" eb="14">
      <t>メイレイ</t>
    </rPh>
    <rPh sb="19" eb="21">
      <t>ナイヨウ</t>
    </rPh>
    <rPh sb="22" eb="23">
      <t>イノチ</t>
    </rPh>
    <rPh sb="24" eb="25">
      <t>カカ</t>
    </rPh>
    <rPh sb="39" eb="41">
      <t>メイレイ</t>
    </rPh>
    <rPh sb="46" eb="47">
      <t>シタガ</t>
    </rPh>
    <rPh sb="56" eb="58">
      <t>ケッテイ</t>
    </rPh>
    <rPh sb="93" eb="95">
      <t>イコン</t>
    </rPh>
    <rPh sb="95" eb="96">
      <t>シャ</t>
    </rPh>
    <rPh sb="98" eb="100">
      <t>コウカ</t>
    </rPh>
    <phoneticPr fontId="3"/>
  </si>
  <si>
    <t>フェイト数上限に+[LV]×2する。</t>
    <rPh sb="4" eb="5">
      <t>スウ</t>
    </rPh>
    <rPh sb="5" eb="7">
      <t>ジョウゲン</t>
    </rPh>
    <phoneticPr fontId="3"/>
  </si>
  <si>
    <t>判定に成功すれば、対象にフェイトを取得する。対象は〔自我〕でリアクションすることができる。また、常にフェイト上限数に+2する。</t>
    <rPh sb="0" eb="2">
      <t>ハンテイ</t>
    </rPh>
    <rPh sb="3" eb="5">
      <t>セイコウ</t>
    </rPh>
    <rPh sb="9" eb="11">
      <t>タイショウ</t>
    </rPh>
    <rPh sb="17" eb="19">
      <t>シュトク</t>
    </rPh>
    <rPh sb="22" eb="24">
      <t>タイショウ</t>
    </rPh>
    <rPh sb="26" eb="28">
      <t>ジガ</t>
    </rPh>
    <rPh sb="48" eb="49">
      <t>ツネ</t>
    </rPh>
    <rPh sb="54" eb="56">
      <t>ジョウゲン</t>
    </rPh>
    <rPh sb="56" eb="57">
      <t>スウ</t>
    </rPh>
    <phoneticPr fontId="3"/>
  </si>
  <si>
    <t>【知性】</t>
    <rPh sb="1" eb="3">
      <t>チセイ</t>
    </rPh>
    <phoneticPr fontId="3"/>
  </si>
  <si>
    <t>このアーツには特別に「種別：魔法」かつ「タイミング：メジャー」のアーツが組み合い、その効果で魔法攻撃を行うことができる。この効果で攻撃を行っても、「行動済」にはならない。</t>
    <rPh sb="7" eb="9">
      <t>トクベツ</t>
    </rPh>
    <rPh sb="11" eb="13">
      <t>シュベツ</t>
    </rPh>
    <rPh sb="14" eb="16">
      <t>マホウ</t>
    </rPh>
    <rPh sb="36" eb="37">
      <t>ク</t>
    </rPh>
    <rPh sb="38" eb="39">
      <t>ア</t>
    </rPh>
    <rPh sb="43" eb="45">
      <t>コウカ</t>
    </rPh>
    <rPh sb="46" eb="48">
      <t>マホウ</t>
    </rPh>
    <rPh sb="48" eb="50">
      <t>コウゲキ</t>
    </rPh>
    <rPh sb="51" eb="52">
      <t>オコナ</t>
    </rPh>
    <rPh sb="62" eb="64">
      <t>コウカ</t>
    </rPh>
    <rPh sb="65" eb="67">
      <t>コウゲキ</t>
    </rPh>
    <rPh sb="68" eb="69">
      <t>オコナ</t>
    </rPh>
    <rPh sb="74" eb="76">
      <t>コウドウ</t>
    </rPh>
    <rPh sb="76" eb="77">
      <t>スミ</t>
    </rPh>
    <phoneticPr fontId="6"/>
  </si>
  <si>
    <t>∴月下の瞳(クレセント・ムーン)∴</t>
    <rPh sb="1" eb="3">
      <t>ゲッカ</t>
    </rPh>
    <rPh sb="4" eb="5">
      <t>ヒトミ</t>
    </rPh>
    <phoneticPr fontId="7"/>
  </si>
  <si>
    <t>∴月下の瞳(クレセント・ムーン)∴</t>
    <rPh sb="1" eb="2">
      <t>ツキ</t>
    </rPh>
    <rPh sb="2" eb="3">
      <t>シタ</t>
    </rPh>
    <rPh sb="4" eb="5">
      <t>ヒトミ</t>
    </rPh>
    <phoneticPr fontId="7"/>
  </si>
  <si>
    <t>〔製作〕で物理攻撃を行う。このアーツを組み合わせた攻撃が命中した場合、対象の武器1つの威力、防御値のいずれか1つを選び、-4する(最低値0)。この効果を相手はマイナーアクションで解除できる。</t>
    <rPh sb="1" eb="3">
      <t>セイサク</t>
    </rPh>
    <rPh sb="5" eb="7">
      <t>ブツリ</t>
    </rPh>
    <rPh sb="7" eb="9">
      <t>コウゲキ</t>
    </rPh>
    <rPh sb="10" eb="11">
      <t>オコナ</t>
    </rPh>
    <rPh sb="19" eb="20">
      <t>ク</t>
    </rPh>
    <rPh sb="21" eb="22">
      <t>ア</t>
    </rPh>
    <rPh sb="25" eb="27">
      <t>コウゲキ</t>
    </rPh>
    <rPh sb="28" eb="30">
      <t>メイチュウ</t>
    </rPh>
    <rPh sb="32" eb="34">
      <t>バアイ</t>
    </rPh>
    <rPh sb="35" eb="37">
      <t>タイショウ</t>
    </rPh>
    <rPh sb="38" eb="40">
      <t>ブキ</t>
    </rPh>
    <rPh sb="43" eb="45">
      <t>イリョク</t>
    </rPh>
    <rPh sb="46" eb="48">
      <t>ボウギョ</t>
    </rPh>
    <rPh sb="48" eb="49">
      <t>チ</t>
    </rPh>
    <rPh sb="57" eb="58">
      <t>エラ</t>
    </rPh>
    <rPh sb="65" eb="67">
      <t>サイテイ</t>
    </rPh>
    <rPh sb="67" eb="68">
      <t>チ</t>
    </rPh>
    <rPh sb="73" eb="75">
      <t>コウカ</t>
    </rPh>
    <rPh sb="76" eb="78">
      <t>アイテ</t>
    </rPh>
    <rPh sb="89" eb="91">
      <t>カイジョ</t>
    </rPh>
    <phoneticPr fontId="3"/>
  </si>
  <si>
    <t>H2</t>
    <phoneticPr fontId="6"/>
  </si>
  <si>
    <t>[プレダメージ]クリティカル時、ダメージロールに+1D10点する。</t>
    <rPh sb="14" eb="15">
      <t>ジ</t>
    </rPh>
    <rPh sb="29" eb="30">
      <t>テン</t>
    </rPh>
    <phoneticPr fontId="6"/>
  </si>
  <si>
    <t>落涙の導師</t>
    <rPh sb="0" eb="2">
      <t>ラクルイ</t>
    </rPh>
    <rPh sb="3" eb="5">
      <t>ドウシ</t>
    </rPh>
    <phoneticPr fontId="6"/>
  </si>
  <si>
    <t>コンボシート</t>
    <phoneticPr fontId="6"/>
  </si>
  <si>
    <t>技名</t>
    <rPh sb="0" eb="1">
      <t>ワザ</t>
    </rPh>
    <rPh sb="1" eb="2">
      <t>メイ</t>
    </rPh>
    <phoneticPr fontId="6"/>
  </si>
  <si>
    <t>技能</t>
    <rPh sb="0" eb="2">
      <t>ギノウ</t>
    </rPh>
    <phoneticPr fontId="6"/>
  </si>
  <si>
    <t>スペシャル率</t>
    <rPh sb="5" eb="6">
      <t>リツ</t>
    </rPh>
    <phoneticPr fontId="6"/>
  </si>
  <si>
    <t>代償</t>
    <rPh sb="0" eb="2">
      <t>ダイショウ</t>
    </rPh>
    <phoneticPr fontId="6"/>
  </si>
  <si>
    <t>組み合わせ</t>
    <rPh sb="0" eb="1">
      <t>ク</t>
    </rPh>
    <rPh sb="2" eb="3">
      <t>ア</t>
    </rPh>
    <phoneticPr fontId="6"/>
  </si>
  <si>
    <t>効果</t>
    <rPh sb="0" eb="2">
      <t>コウカ</t>
    </rPh>
    <phoneticPr fontId="6"/>
  </si>
  <si>
    <t>タイミング</t>
    <phoneticPr fontId="6"/>
  </si>
  <si>
    <t>負荷</t>
    <rPh sb="0" eb="2">
      <t>フカ</t>
    </rPh>
    <phoneticPr fontId="6"/>
  </si>
  <si>
    <t>対象</t>
    <rPh sb="0" eb="2">
      <t>タイショウ</t>
    </rPh>
    <phoneticPr fontId="6"/>
  </si>
  <si>
    <t>射程</t>
    <rPh sb="0" eb="2">
      <t>シャテイ</t>
    </rPh>
    <phoneticPr fontId="6"/>
  </si>
  <si>
    <t>使用武器</t>
    <rPh sb="0" eb="2">
      <t>シヨウ</t>
    </rPh>
    <rPh sb="2" eb="4">
      <t>ブキ</t>
    </rPh>
    <phoneticPr fontId="6"/>
  </si>
  <si>
    <t>＜</t>
    <phoneticPr fontId="6"/>
  </si>
  <si>
    <t>＞</t>
    <phoneticPr fontId="6"/>
  </si>
  <si>
    <t>％</t>
    <phoneticPr fontId="6"/>
  </si>
  <si>
    <t>％</t>
    <phoneticPr fontId="6"/>
  </si>
  <si>
    <t>％</t>
    <phoneticPr fontId="6"/>
  </si>
  <si>
    <t>威力魔力</t>
    <rPh sb="0" eb="2">
      <t>イリョク</t>
    </rPh>
    <rPh sb="2" eb="4">
      <t>マリョク</t>
    </rPh>
    <phoneticPr fontId="6"/>
  </si>
  <si>
    <t>自身が受ける、または与えるダメージのダメージロールを振り直す。対象の同意は必要ない。</t>
    <rPh sb="0" eb="2">
      <t>ジシン</t>
    </rPh>
    <rPh sb="3" eb="4">
      <t>ウ</t>
    </rPh>
    <rPh sb="10" eb="11">
      <t>アタ</t>
    </rPh>
    <rPh sb="26" eb="27">
      <t>フ</t>
    </rPh>
    <rPh sb="28" eb="29">
      <t>ナオ</t>
    </rPh>
    <rPh sb="31" eb="33">
      <t>タイショウ</t>
    </rPh>
    <rPh sb="34" eb="36">
      <t>ドウイ</t>
    </rPh>
    <rPh sb="37" eb="39">
      <t>ヒツヨウ</t>
    </rPh>
    <phoneticPr fontId="3"/>
  </si>
  <si>
    <t>アクト中、対象の最大HPと現在HPを[【知性】÷10(端数切り上げ)+1D10]点増加させる(癒装甲値は無視する)。</t>
    <rPh sb="3" eb="4">
      <t>チュウ</t>
    </rPh>
    <rPh sb="5" eb="7">
      <t>タイショウ</t>
    </rPh>
    <rPh sb="8" eb="10">
      <t>サイダイ</t>
    </rPh>
    <rPh sb="13" eb="15">
      <t>ゲンザイ</t>
    </rPh>
    <rPh sb="20" eb="22">
      <t>チセイ</t>
    </rPh>
    <rPh sb="27" eb="29">
      <t>ハスウ</t>
    </rPh>
    <rPh sb="29" eb="30">
      <t>キ</t>
    </rPh>
    <rPh sb="31" eb="32">
      <t>ア</t>
    </rPh>
    <rPh sb="40" eb="41">
      <t>テン</t>
    </rPh>
    <rPh sb="41" eb="43">
      <t>ゾウカ</t>
    </rPh>
    <rPh sb="47" eb="48">
      <t>ユ</t>
    </rPh>
    <rPh sb="48" eb="50">
      <t>ソウコウ</t>
    </rPh>
    <rPh sb="50" eb="51">
      <t>チ</t>
    </rPh>
    <rPh sb="52" eb="54">
      <t>ムシ</t>
    </rPh>
    <phoneticPr fontId="6"/>
  </si>
  <si>
    <t>このアーツを組み合わせた魔法攻撃では、対象の「昏倒」を回復しHPを1にする(他のアーツの効果はその後処理する)。</t>
    <rPh sb="6" eb="7">
      <t>ク</t>
    </rPh>
    <rPh sb="8" eb="9">
      <t>ア</t>
    </rPh>
    <rPh sb="12" eb="14">
      <t>マホウ</t>
    </rPh>
    <rPh sb="14" eb="16">
      <t>コウゲキ</t>
    </rPh>
    <rPh sb="19" eb="21">
      <t>タイショウ</t>
    </rPh>
    <rPh sb="23" eb="25">
      <t>コントウ</t>
    </rPh>
    <rPh sb="27" eb="29">
      <t>カイフク</t>
    </rPh>
    <rPh sb="38" eb="39">
      <t>ホカ</t>
    </rPh>
    <rPh sb="44" eb="46">
      <t>コウカ</t>
    </rPh>
    <rPh sb="49" eb="50">
      <t>アト</t>
    </rPh>
    <rPh sb="50" eb="52">
      <t>ショリ</t>
    </rPh>
    <phoneticPr fontId="3"/>
  </si>
  <si>
    <t>封神破</t>
    <rPh sb="0" eb="2">
      <t>ホウシン</t>
    </rPh>
    <rPh sb="2" eb="3">
      <t>ヤブ</t>
    </rPh>
    <phoneticPr fontId="3"/>
  </si>
  <si>
    <t>〔独魔〕〔秘魔〕〔擬魔〕で物理攻撃ができる。</t>
    <rPh sb="1" eb="2">
      <t>ドク</t>
    </rPh>
    <rPh sb="2" eb="3">
      <t>マ</t>
    </rPh>
    <rPh sb="5" eb="6">
      <t>ヒ</t>
    </rPh>
    <rPh sb="6" eb="7">
      <t>マ</t>
    </rPh>
    <rPh sb="9" eb="10">
      <t>ギ</t>
    </rPh>
    <rPh sb="10" eb="11">
      <t>マ</t>
    </rPh>
    <rPh sb="13" eb="15">
      <t>ブツリ</t>
    </rPh>
    <rPh sb="15" eb="17">
      <t>コウゲキ</t>
    </rPh>
    <phoneticPr fontId="6"/>
  </si>
  <si>
    <t>癒+0</t>
    <rPh sb="0" eb="1">
      <t>イヤ</t>
    </rPh>
    <phoneticPr fontId="6"/>
  </si>
  <si>
    <t>そのレリックでダメージを与えた時、対象のHPを1D10点回復することができる（癒装甲は関係ない）。</t>
    <rPh sb="12" eb="13">
      <t>アタ</t>
    </rPh>
    <rPh sb="15" eb="16">
      <t>トキ</t>
    </rPh>
    <rPh sb="17" eb="19">
      <t>タイショウ</t>
    </rPh>
    <rPh sb="27" eb="28">
      <t>テン</t>
    </rPh>
    <rPh sb="28" eb="30">
      <t>カイフク</t>
    </rPh>
    <rPh sb="39" eb="40">
      <t>ユ</t>
    </rPh>
    <rPh sb="40" eb="42">
      <t>ソウコウ</t>
    </rPh>
    <rPh sb="43" eb="45">
      <t>カンケイ</t>
    </rPh>
    <phoneticPr fontId="6"/>
  </si>
  <si>
    <t>君は尾を自切し、立派な翼を得た成人したラチェルだ。戦闘中、「飛行」状態となる。次に行うマイナーアクションで、戦闘移動を行うことができる。</t>
    <rPh sb="0" eb="1">
      <t>キミ</t>
    </rPh>
    <rPh sb="2" eb="3">
      <t>オ</t>
    </rPh>
    <rPh sb="4" eb="5">
      <t>ジ</t>
    </rPh>
    <rPh sb="5" eb="6">
      <t>セツ</t>
    </rPh>
    <rPh sb="8" eb="10">
      <t>リッパ</t>
    </rPh>
    <rPh sb="11" eb="12">
      <t>ツバサ</t>
    </rPh>
    <rPh sb="13" eb="14">
      <t>エ</t>
    </rPh>
    <rPh sb="15" eb="17">
      <t>セイジン</t>
    </rPh>
    <rPh sb="25" eb="27">
      <t>セントウ</t>
    </rPh>
    <rPh sb="27" eb="28">
      <t>チュウ</t>
    </rPh>
    <rPh sb="30" eb="32">
      <t>ヒコウ</t>
    </rPh>
    <rPh sb="33" eb="35">
      <t>ジョウタイ</t>
    </rPh>
    <rPh sb="39" eb="40">
      <t>ツギ</t>
    </rPh>
    <rPh sb="41" eb="42">
      <t>オコナ</t>
    </rPh>
    <rPh sb="54" eb="56">
      <t>セントウ</t>
    </rPh>
    <rPh sb="56" eb="58">
      <t>イドウ</t>
    </rPh>
    <rPh sb="59" eb="60">
      <t>オコナ</t>
    </rPh>
    <phoneticPr fontId="3"/>
  </si>
  <si>
    <t>強運の護符</t>
    <rPh sb="0" eb="2">
      <t>キョウウン</t>
    </rPh>
    <rPh sb="3" eb="5">
      <t>ゴフ</t>
    </rPh>
    <phoneticPr fontId="6"/>
  </si>
  <si>
    <t>-</t>
    <phoneticPr fontId="6"/>
  </si>
  <si>
    <t>プレアクト時、自身のアーツ1つを選択する。[常時]そのアーツの「負荷」を10%軽減する（最大値0%）。</t>
    <rPh sb="5" eb="6">
      <t>ジ</t>
    </rPh>
    <rPh sb="7" eb="9">
      <t>ジシン</t>
    </rPh>
    <rPh sb="16" eb="18">
      <t>センタク</t>
    </rPh>
    <rPh sb="22" eb="24">
      <t>ジョウジ</t>
    </rPh>
    <rPh sb="32" eb="34">
      <t>フカ</t>
    </rPh>
    <rPh sb="39" eb="41">
      <t>ケイゲン</t>
    </rPh>
    <rPh sb="44" eb="47">
      <t>サイダイチ</t>
    </rPh>
    <phoneticPr fontId="6"/>
  </si>
  <si>
    <t>自動</t>
    <rPh sb="0" eb="2">
      <t>ジドウ</t>
    </rPh>
    <phoneticPr fontId="6"/>
  </si>
  <si>
    <t>このアーツを組み合わせた攻撃では、所持するレリック1つの威力、または魔力合計値1つを2倍としてダメージ計算する。</t>
    <rPh sb="34" eb="36">
      <t>マリョク</t>
    </rPh>
    <rPh sb="36" eb="38">
      <t>ゴウケイ</t>
    </rPh>
    <phoneticPr fontId="3"/>
  </si>
  <si>
    <t>このアーツを組み合わせた魔法攻撃では、魔力合計値を2倍としてダメージ計算する。「材質：金属」の防具を装備していると使用できない。</t>
    <rPh sb="12" eb="14">
      <t>マホウ</t>
    </rPh>
    <rPh sb="19" eb="21">
      <t>マリョク</t>
    </rPh>
    <rPh sb="21" eb="23">
      <t>ゴウケイ</t>
    </rPh>
    <rPh sb="40" eb="42">
      <t>ザイシツ</t>
    </rPh>
    <rPh sb="43" eb="45">
      <t>キンゾク</t>
    </rPh>
    <rPh sb="47" eb="49">
      <t>ボウグ</t>
    </rPh>
    <rPh sb="50" eb="52">
      <t>ソウビ</t>
    </rPh>
    <rPh sb="57" eb="59">
      <t>シヨウ</t>
    </rPh>
    <phoneticPr fontId="3"/>
  </si>
  <si>
    <t>R</t>
    <phoneticPr fontId="6"/>
  </si>
  <si>
    <t>戦闘中、自身が魔法攻撃で与えるダメージに+5点し、「飛行」状態となる。この「飛行」状態は他のアーツの効果で解除されない。</t>
    <rPh sb="0" eb="3">
      <t>セントウチュウ</t>
    </rPh>
    <rPh sb="4" eb="6">
      <t>ジシン</t>
    </rPh>
    <rPh sb="7" eb="9">
      <t>マホウ</t>
    </rPh>
    <rPh sb="9" eb="11">
      <t>コウゲキ</t>
    </rPh>
    <rPh sb="12" eb="13">
      <t>アタ</t>
    </rPh>
    <rPh sb="22" eb="23">
      <t>テン</t>
    </rPh>
    <rPh sb="26" eb="28">
      <t>ヒコウ</t>
    </rPh>
    <rPh sb="29" eb="31">
      <t>ジョウタイ</t>
    </rPh>
    <rPh sb="38" eb="40">
      <t>ヒコウ</t>
    </rPh>
    <rPh sb="41" eb="43">
      <t>ジョウタイ</t>
    </rPh>
    <rPh sb="44" eb="45">
      <t>ホカ</t>
    </rPh>
    <rPh sb="50" eb="52">
      <t>コウカ</t>
    </rPh>
    <rPh sb="53" eb="55">
      <t>カイジョ</t>
    </rPh>
    <phoneticPr fontId="6"/>
  </si>
  <si>
    <t>S</t>
    <phoneticPr fontId="6"/>
  </si>
  <si>
    <t>S2</t>
    <phoneticPr fontId="6"/>
  </si>
  <si>
    <t>S5</t>
    <phoneticPr fontId="6"/>
  </si>
  <si>
    <t>次に行う物理攻撃のダメージロールに+2D10点する。その物理攻撃の命中判定に失敗したり、リアクションで対決に敗北した場合、無+2D10点のダメージを受ける。</t>
    <rPh sb="0" eb="1">
      <t>ツギ</t>
    </rPh>
    <rPh sb="2" eb="3">
      <t>オコナ</t>
    </rPh>
    <rPh sb="4" eb="6">
      <t>ブツリ</t>
    </rPh>
    <rPh sb="6" eb="8">
      <t>コウゲキ</t>
    </rPh>
    <rPh sb="22" eb="23">
      <t>テン</t>
    </rPh>
    <rPh sb="28" eb="30">
      <t>ブツリ</t>
    </rPh>
    <rPh sb="30" eb="32">
      <t>コウゲキ</t>
    </rPh>
    <rPh sb="33" eb="35">
      <t>メイチュウ</t>
    </rPh>
    <rPh sb="35" eb="37">
      <t>ハンテイ</t>
    </rPh>
    <rPh sb="38" eb="40">
      <t>シッパイ</t>
    </rPh>
    <rPh sb="51" eb="53">
      <t>タイケツ</t>
    </rPh>
    <rPh sb="54" eb="56">
      <t>ハイボク</t>
    </rPh>
    <rPh sb="58" eb="60">
      <t>バアイ</t>
    </rPh>
    <rPh sb="61" eb="62">
      <t>ム</t>
    </rPh>
    <rPh sb="67" eb="68">
      <t>テン</t>
    </rPh>
    <rPh sb="74" eb="75">
      <t>ウ</t>
    </rPh>
    <phoneticPr fontId="6"/>
  </si>
  <si>
    <t>自身が「トランス」した時に使用できる。自身が「トランス」するダメージを与えた対象に無+2D10点のダメージを与える。このダメージはあらゆる効果で軽減できない。また、自身は「傀儡」状態である限り、白兵攻撃で与えるダメージに+2D10点する。</t>
    <rPh sb="0" eb="2">
      <t>ジシン</t>
    </rPh>
    <rPh sb="11" eb="12">
      <t>トキ</t>
    </rPh>
    <rPh sb="13" eb="15">
      <t>シヨウ</t>
    </rPh>
    <rPh sb="19" eb="21">
      <t>ジシン</t>
    </rPh>
    <rPh sb="35" eb="36">
      <t>アタ</t>
    </rPh>
    <rPh sb="38" eb="40">
      <t>タイショウ</t>
    </rPh>
    <rPh sb="41" eb="42">
      <t>ム</t>
    </rPh>
    <rPh sb="47" eb="48">
      <t>テン</t>
    </rPh>
    <rPh sb="54" eb="55">
      <t>アタ</t>
    </rPh>
    <rPh sb="69" eb="71">
      <t>コウカ</t>
    </rPh>
    <rPh sb="72" eb="74">
      <t>ケイゲン</t>
    </rPh>
    <rPh sb="82" eb="84">
      <t>ジシン</t>
    </rPh>
    <rPh sb="86" eb="88">
      <t>クグツ</t>
    </rPh>
    <rPh sb="89" eb="91">
      <t>ジョウタイ</t>
    </rPh>
    <rPh sb="94" eb="95">
      <t>カギ</t>
    </rPh>
    <rPh sb="97" eb="99">
      <t>ハクヘイ</t>
    </rPh>
    <rPh sb="99" eb="101">
      <t>コウゲキ</t>
    </rPh>
    <rPh sb="102" eb="103">
      <t>アタ</t>
    </rPh>
    <rPh sb="115" eb="116">
      <t>テン</t>
    </rPh>
    <phoneticPr fontId="6"/>
  </si>
  <si>
    <t>自身が「トランス」した際に使用できる。自身が「トランス」するダメージを与えた対象に無+2D10点のダメージを与える。このダメージはあらゆる効果で軽減できない。また、「傀儡」状態である限り、自身が行うメジャーアクションの判定に対するあらゆるペナルティを打ち消す。</t>
    <rPh sb="0" eb="2">
      <t>ジシン</t>
    </rPh>
    <rPh sb="11" eb="12">
      <t>サイ</t>
    </rPh>
    <rPh sb="13" eb="15">
      <t>シヨウ</t>
    </rPh>
    <rPh sb="19" eb="21">
      <t>ジシン</t>
    </rPh>
    <rPh sb="35" eb="36">
      <t>アタ</t>
    </rPh>
    <rPh sb="38" eb="40">
      <t>タイショウ</t>
    </rPh>
    <rPh sb="41" eb="42">
      <t>ム</t>
    </rPh>
    <rPh sb="47" eb="48">
      <t>テン</t>
    </rPh>
    <rPh sb="54" eb="55">
      <t>アタ</t>
    </rPh>
    <rPh sb="83" eb="85">
      <t>クグツ</t>
    </rPh>
    <rPh sb="86" eb="88">
      <t>ジョウタイ</t>
    </rPh>
    <rPh sb="91" eb="92">
      <t>カギ</t>
    </rPh>
    <rPh sb="94" eb="96">
      <t>ジシン</t>
    </rPh>
    <rPh sb="97" eb="98">
      <t>オコナ</t>
    </rPh>
    <rPh sb="109" eb="111">
      <t>ハンテイ</t>
    </rPh>
    <rPh sb="112" eb="113">
      <t>タイ</t>
    </rPh>
    <rPh sb="125" eb="126">
      <t>ウ</t>
    </rPh>
    <rPh sb="127" eb="128">
      <t>ケ</t>
    </rPh>
    <phoneticPr fontId="6"/>
  </si>
  <si>
    <t>自身が「トランス」した時に使用できる。自身が「トランス」するダメージを与えた対象に無+2D10点のダメージを与える。このダメージはあらゆる効果で軽減できない。また、自身は「傀儡」状態である限り、射撃攻撃で与えるダメージに+2D10点する。</t>
    <rPh sb="0" eb="2">
      <t>ジシン</t>
    </rPh>
    <rPh sb="11" eb="12">
      <t>トキ</t>
    </rPh>
    <rPh sb="13" eb="15">
      <t>シヨウ</t>
    </rPh>
    <rPh sb="19" eb="21">
      <t>ジシン</t>
    </rPh>
    <rPh sb="35" eb="36">
      <t>アタ</t>
    </rPh>
    <rPh sb="38" eb="40">
      <t>タイショウ</t>
    </rPh>
    <rPh sb="41" eb="42">
      <t>ム</t>
    </rPh>
    <rPh sb="47" eb="48">
      <t>テン</t>
    </rPh>
    <rPh sb="54" eb="55">
      <t>アタ</t>
    </rPh>
    <rPh sb="69" eb="71">
      <t>コウカ</t>
    </rPh>
    <rPh sb="72" eb="74">
      <t>ケイゲン</t>
    </rPh>
    <rPh sb="82" eb="84">
      <t>ジシン</t>
    </rPh>
    <rPh sb="86" eb="88">
      <t>クグツ</t>
    </rPh>
    <rPh sb="89" eb="91">
      <t>ジョウタイ</t>
    </rPh>
    <rPh sb="94" eb="95">
      <t>カギ</t>
    </rPh>
    <rPh sb="97" eb="99">
      <t>シャゲキ</t>
    </rPh>
    <rPh sb="99" eb="101">
      <t>コウゲキ</t>
    </rPh>
    <rPh sb="102" eb="103">
      <t>アタ</t>
    </rPh>
    <rPh sb="115" eb="116">
      <t>テン</t>
    </rPh>
    <phoneticPr fontId="6"/>
  </si>
  <si>
    <t>次に行う〔格闘〕を用いた攻撃を「対象：範囲(選択)」に変更する。</t>
    <rPh sb="0" eb="1">
      <t>ツギ</t>
    </rPh>
    <rPh sb="2" eb="3">
      <t>オコナ</t>
    </rPh>
    <rPh sb="5" eb="7">
      <t>カクトウ</t>
    </rPh>
    <rPh sb="9" eb="10">
      <t>モチ</t>
    </rPh>
    <rPh sb="12" eb="14">
      <t>コウゲキ</t>
    </rPh>
    <rPh sb="16" eb="18">
      <t>タイショウ</t>
    </rPh>
    <rPh sb="19" eb="21">
      <t>ハンイ</t>
    </rPh>
    <rPh sb="22" eb="24">
      <t>センタク</t>
    </rPh>
    <rPh sb="27" eb="29">
      <t>ヘンコウ</t>
    </rPh>
    <phoneticPr fontId="6"/>
  </si>
  <si>
    <t>このアーツを組み合わせた格闘攻撃のダメージロールに+10点する。「材質：金属」の防具を装備していると使用できない。</t>
    <rPh sb="6" eb="7">
      <t>ク</t>
    </rPh>
    <rPh sb="8" eb="9">
      <t>ア</t>
    </rPh>
    <rPh sb="12" eb="14">
      <t>カクトウ</t>
    </rPh>
    <rPh sb="14" eb="16">
      <t>コウゲキ</t>
    </rPh>
    <rPh sb="28" eb="29">
      <t>テン</t>
    </rPh>
    <phoneticPr fontId="3"/>
  </si>
  <si>
    <t>神気</t>
    <rPh sb="0" eb="2">
      <t>シンキ</t>
    </rPh>
    <phoneticPr fontId="6"/>
  </si>
  <si>
    <t>ムーブ</t>
    <phoneticPr fontId="6"/>
  </si>
  <si>
    <t>自身の行動終了時に、もう一度メインフェイズを発生させる。そのメインフェイズで行う判定は達成率に-20%され、リアクションは発生しない。</t>
    <rPh sb="0" eb="2">
      <t>ジシン</t>
    </rPh>
    <rPh sb="3" eb="5">
      <t>コウドウ</t>
    </rPh>
    <rPh sb="5" eb="8">
      <t>シュウリョウジ</t>
    </rPh>
    <rPh sb="12" eb="14">
      <t>イチド</t>
    </rPh>
    <rPh sb="22" eb="24">
      <t>ハッセイ</t>
    </rPh>
    <rPh sb="38" eb="39">
      <t>オコナ</t>
    </rPh>
    <rPh sb="40" eb="42">
      <t>ハンテイ</t>
    </rPh>
    <rPh sb="43" eb="46">
      <t>タッセイリツ</t>
    </rPh>
    <rPh sb="61" eb="63">
      <t>ハッセイ</t>
    </rPh>
    <phoneticPr fontId="6"/>
  </si>
  <si>
    <t>狂喜の心</t>
    <rPh sb="0" eb="2">
      <t>キョウキ</t>
    </rPh>
    <rPh sb="3" eb="4">
      <t>ココロ</t>
    </rPh>
    <phoneticPr fontId="6"/>
  </si>
  <si>
    <t>-</t>
    <phoneticPr fontId="6"/>
  </si>
  <si>
    <t>自身がアーツを使用した際のS代償、R代償を0にする。</t>
    <rPh sb="0" eb="2">
      <t>ジシン</t>
    </rPh>
    <rPh sb="7" eb="9">
      <t>シヨウ</t>
    </rPh>
    <rPh sb="11" eb="12">
      <t>サイ</t>
    </rPh>
    <rPh sb="18" eb="20">
      <t>ダイショウ</t>
    </rPh>
    <phoneticPr fontId="6"/>
  </si>
  <si>
    <t>射程が「近～中」になる。このスキルは「近距離」を取得していなければ取得できない。</t>
    <rPh sb="0" eb="2">
      <t>シャテイ</t>
    </rPh>
    <rPh sb="4" eb="5">
      <t>キン</t>
    </rPh>
    <rPh sb="6" eb="7">
      <t>チュウ</t>
    </rPh>
    <rPh sb="19" eb="22">
      <t>キンキョリ</t>
    </rPh>
    <rPh sb="24" eb="26">
      <t>シュトク</t>
    </rPh>
    <rPh sb="33" eb="35">
      <t>シュトク</t>
    </rPh>
    <phoneticPr fontId="6"/>
  </si>
  <si>
    <t>射程が「近～遠」になる。このスキルは「中距離」を取得していなければ取得できない。</t>
    <rPh sb="0" eb="2">
      <t>シャテイ</t>
    </rPh>
    <rPh sb="4" eb="5">
      <t>キン</t>
    </rPh>
    <rPh sb="6" eb="7">
      <t>エン</t>
    </rPh>
    <rPh sb="19" eb="20">
      <t>チュウ</t>
    </rPh>
    <phoneticPr fontId="6"/>
  </si>
  <si>
    <t>射程が「近～超遠」になる。このスキルは「遠距離」を取得していなければ取得できない。</t>
    <rPh sb="0" eb="2">
      <t>シャテイ</t>
    </rPh>
    <rPh sb="4" eb="5">
      <t>キン</t>
    </rPh>
    <rPh sb="6" eb="7">
      <t>チョウ</t>
    </rPh>
    <rPh sb="7" eb="8">
      <t>エン</t>
    </rPh>
    <rPh sb="20" eb="21">
      <t>エン</t>
    </rPh>
    <phoneticPr fontId="6"/>
  </si>
  <si>
    <t>対象の技能を1つ指定する。ラウンド中、対象はその技能率を用いた判定ができなくなる。対象のメジャーアクションの判定前に使用した場合、対象の判定は自動失敗になる。グロウでメインフェイズを発生させた時に使用しても、判定を失敗させる効果はない（既にこの効果が適応されていれば、そのメインフェイズで行動できない状況は発生しうる）。</t>
    <rPh sb="26" eb="27">
      <t>リツ</t>
    </rPh>
    <rPh sb="41" eb="43">
      <t>タイショウ</t>
    </rPh>
    <rPh sb="54" eb="56">
      <t>ハンテイ</t>
    </rPh>
    <rPh sb="56" eb="57">
      <t>マエ</t>
    </rPh>
    <rPh sb="58" eb="60">
      <t>シヨウ</t>
    </rPh>
    <rPh sb="62" eb="64">
      <t>バアイ</t>
    </rPh>
    <rPh sb="65" eb="67">
      <t>タイショウ</t>
    </rPh>
    <rPh sb="68" eb="70">
      <t>ハンテイ</t>
    </rPh>
    <rPh sb="71" eb="73">
      <t>ジドウ</t>
    </rPh>
    <rPh sb="73" eb="75">
      <t>シッパイ</t>
    </rPh>
    <rPh sb="91" eb="93">
      <t>ハッセイ</t>
    </rPh>
    <rPh sb="96" eb="97">
      <t>トキ</t>
    </rPh>
    <rPh sb="98" eb="100">
      <t>シヨウ</t>
    </rPh>
    <rPh sb="104" eb="106">
      <t>ハンテイ</t>
    </rPh>
    <rPh sb="107" eb="109">
      <t>シッパイ</t>
    </rPh>
    <rPh sb="112" eb="114">
      <t>コウカ</t>
    </rPh>
    <rPh sb="118" eb="119">
      <t>スデ</t>
    </rPh>
    <rPh sb="122" eb="124">
      <t>コウカ</t>
    </rPh>
    <rPh sb="125" eb="127">
      <t>テキオウ</t>
    </rPh>
    <rPh sb="144" eb="146">
      <t>コウドウ</t>
    </rPh>
    <rPh sb="150" eb="152">
      <t>ジョウキョウ</t>
    </rPh>
    <rPh sb="153" eb="155">
      <t>ハッセイ</t>
    </rPh>
    <phoneticPr fontId="7"/>
  </si>
  <si>
    <t>このアーツの対象は「単体」から変更できない。対象が「未行動」状態であれば即座にアクティブキャラクターにし、それによるメインフェイズを行っても「行動済」状態にはならない。「行動済」状態であれば、「未行動」状態に変更しアクティブキャラクターにする。</t>
    <rPh sb="6" eb="8">
      <t>タイショウ</t>
    </rPh>
    <rPh sb="10" eb="12">
      <t>タンタイ</t>
    </rPh>
    <rPh sb="15" eb="17">
      <t>ヘンコウ</t>
    </rPh>
    <rPh sb="22" eb="24">
      <t>タイショウ</t>
    </rPh>
    <rPh sb="26" eb="27">
      <t>ミ</t>
    </rPh>
    <rPh sb="27" eb="29">
      <t>コウドウ</t>
    </rPh>
    <rPh sb="30" eb="32">
      <t>ジョウタイ</t>
    </rPh>
    <rPh sb="36" eb="38">
      <t>ソクザ</t>
    </rPh>
    <rPh sb="66" eb="67">
      <t>オコナ</t>
    </rPh>
    <rPh sb="71" eb="73">
      <t>コウドウ</t>
    </rPh>
    <rPh sb="73" eb="74">
      <t>ズ</t>
    </rPh>
    <rPh sb="75" eb="77">
      <t>ジョウタイ</t>
    </rPh>
    <rPh sb="85" eb="87">
      <t>コウドウ</t>
    </rPh>
    <rPh sb="87" eb="88">
      <t>ズ</t>
    </rPh>
    <rPh sb="89" eb="91">
      <t>ジョウタイ</t>
    </rPh>
    <rPh sb="97" eb="98">
      <t>ミ</t>
    </rPh>
    <rPh sb="98" eb="100">
      <t>コウドウ</t>
    </rPh>
    <rPh sb="101" eb="103">
      <t>ジョウタイ</t>
    </rPh>
    <rPh sb="104" eb="106">
      <t>ヘンコウ</t>
    </rPh>
    <phoneticPr fontId="6"/>
  </si>
  <si>
    <t>ある判定や効果の対象を拡大する。つまり、「単体」を「範囲(強制)」に変更し、「範囲(強制)」や「範囲(選択)」、「シーン(選択)」を「シーン(強制)」に変更する。対象が「-」や「自身」、「牙」、「武器」である場合には効果がない。またメインフェイズが増えるような使い方はできない。3体など複数の場合、それぞれの対象が範囲(強制)の対象に拡大されるが、同一の攻撃が対象に複数回命中することはない。</t>
    <rPh sb="5" eb="7">
      <t>コウカ</t>
    </rPh>
    <rPh sb="81" eb="83">
      <t>タイショウ</t>
    </rPh>
    <rPh sb="89" eb="91">
      <t>ジシン</t>
    </rPh>
    <rPh sb="94" eb="95">
      <t>キバ</t>
    </rPh>
    <rPh sb="98" eb="100">
      <t>ブキ</t>
    </rPh>
    <rPh sb="104" eb="106">
      <t>バアイ</t>
    </rPh>
    <rPh sb="108" eb="110">
      <t>コウカ</t>
    </rPh>
    <rPh sb="124" eb="125">
      <t>フ</t>
    </rPh>
    <rPh sb="130" eb="131">
      <t>ツカ</t>
    </rPh>
    <rPh sb="132" eb="133">
      <t>カタ</t>
    </rPh>
    <rPh sb="140" eb="141">
      <t>タイ</t>
    </rPh>
    <rPh sb="143" eb="145">
      <t>フクスウ</t>
    </rPh>
    <rPh sb="146" eb="148">
      <t>バアイ</t>
    </rPh>
    <rPh sb="154" eb="156">
      <t>タイショウ</t>
    </rPh>
    <rPh sb="157" eb="159">
      <t>ハンイ</t>
    </rPh>
    <rPh sb="160" eb="162">
      <t>キョウセイ</t>
    </rPh>
    <rPh sb="164" eb="166">
      <t>タイショウ</t>
    </rPh>
    <rPh sb="167" eb="169">
      <t>カクダイ</t>
    </rPh>
    <rPh sb="174" eb="176">
      <t>ドウイツ</t>
    </rPh>
    <rPh sb="177" eb="179">
      <t>コウゲキ</t>
    </rPh>
    <rPh sb="180" eb="182">
      <t>タイショウ</t>
    </rPh>
    <rPh sb="183" eb="186">
      <t>フクスウカイ</t>
    </rPh>
    <rPh sb="186" eb="188">
      <t>メイチュウ</t>
    </rPh>
    <phoneticPr fontId="7"/>
  </si>
  <si>
    <t>ある対象が「単体」以外の判定の、対象を任意の「単体」に変更する。この変更される任意の単体が、このグロウの発動に同意しなければ、この効果は使用できない。</t>
    <rPh sb="65" eb="67">
      <t>コウカ</t>
    </rPh>
    <rPh sb="68" eb="70">
      <t>シヨウ</t>
    </rPh>
    <phoneticPr fontId="7"/>
  </si>
  <si>
    <t>なし</t>
    <phoneticPr fontId="7"/>
  </si>
  <si>
    <t>グロウの正位置効果か刻印を1つを打ち消す。代償は[打ち消すものの代償]である。</t>
    <rPh sb="10" eb="12">
      <t>コクイン</t>
    </rPh>
    <rPh sb="21" eb="23">
      <t>ダイショウ</t>
    </rPh>
    <rPh sb="25" eb="26">
      <t>ウ</t>
    </rPh>
    <rPh sb="27" eb="28">
      <t>ケ</t>
    </rPh>
    <rPh sb="32" eb="34">
      <t>ダイショウ</t>
    </rPh>
    <phoneticPr fontId="7"/>
  </si>
  <si>
    <t>そのセッション中に目撃した自分以外のグロウを正位置効果で使用する。</t>
    <rPh sb="13" eb="15">
      <t>ジブン</t>
    </rPh>
    <rPh sb="15" eb="17">
      <t>イガイ</t>
    </rPh>
    <phoneticPr fontId="7"/>
  </si>
  <si>
    <t>自分が対象に含まれている攻撃やグロウ、何らかの効果に対して、自身を対象から除外する。ここで、対象に自分以外の対象が含まれていたとしても、それらは通常通り処理する。対象がいなくなった場合、その効果は打ち消された場合と同じように処理する。</t>
    <rPh sb="12" eb="14">
      <t>コウゲキ</t>
    </rPh>
    <rPh sb="19" eb="20">
      <t>ナン</t>
    </rPh>
    <rPh sb="26" eb="27">
      <t>タイ</t>
    </rPh>
    <rPh sb="30" eb="32">
      <t>ジシン</t>
    </rPh>
    <rPh sb="33" eb="35">
      <t>タイショウ</t>
    </rPh>
    <rPh sb="37" eb="39">
      <t>ジョガイ</t>
    </rPh>
    <rPh sb="98" eb="99">
      <t>ウ</t>
    </rPh>
    <rPh sb="100" eb="101">
      <t>ケ</t>
    </rPh>
    <rPh sb="104" eb="106">
      <t>バアイ</t>
    </rPh>
    <rPh sb="107" eb="108">
      <t>オナ</t>
    </rPh>
    <rPh sb="112" eb="114">
      <t>ショリ</t>
    </rPh>
    <phoneticPr fontId="7"/>
  </si>
  <si>
    <t>どこへでも瞬時に移動する。この効果でシーンから退場することもできる。戦闘中なら、任意のエンゲージに現れることができる。</t>
    <rPh sb="15" eb="17">
      <t>コウカ</t>
    </rPh>
    <rPh sb="40" eb="42">
      <t>ニンイ</t>
    </rPh>
    <rPh sb="49" eb="50">
      <t>アラワ</t>
    </rPh>
    <phoneticPr fontId="7"/>
  </si>
  <si>
    <t>メインフェイズを発生させる。以後、行動終了宣言を行うか、行動不可能になるまで、何度でもメインフェイズを行うことができる。このメインフェイズに対しては、通常通りリアクションが発生する。また、この効果で発生したメインフェイズの終了時、自分は[自分のHP÷10（端数切捨て）＋1D10]の無属性ダメージを受ける。このダメージでは「トランス」できず、またあらゆる効果で軽減できない上、追加行動中はあらゆる効果で自身のHPを回復できない。</t>
    <rPh sb="8" eb="10">
      <t>ハッセイ</t>
    </rPh>
    <rPh sb="28" eb="30">
      <t>コウドウ</t>
    </rPh>
    <rPh sb="30" eb="33">
      <t>フカノウ</t>
    </rPh>
    <rPh sb="96" eb="98">
      <t>コウカ</t>
    </rPh>
    <rPh sb="99" eb="101">
      <t>ハッセイ</t>
    </rPh>
    <rPh sb="141" eb="142">
      <t>ム</t>
    </rPh>
    <rPh sb="142" eb="144">
      <t>ゾクセイ</t>
    </rPh>
    <rPh sb="177" eb="179">
      <t>コウカ</t>
    </rPh>
    <rPh sb="180" eb="182">
      <t>ケイゲン</t>
    </rPh>
    <rPh sb="186" eb="187">
      <t>ウエ</t>
    </rPh>
    <rPh sb="188" eb="190">
      <t>ツイカ</t>
    </rPh>
    <rPh sb="190" eb="192">
      <t>コウドウ</t>
    </rPh>
    <rPh sb="192" eb="193">
      <t>チュウ</t>
    </rPh>
    <rPh sb="198" eb="200">
      <t>コウカ</t>
    </rPh>
    <rPh sb="201" eb="203">
      <t>ジシン</t>
    </rPh>
    <rPh sb="207" eb="209">
      <t>カイフク</t>
    </rPh>
    <phoneticPr fontId="7"/>
  </si>
  <si>
    <t>S[3D10]</t>
    <phoneticPr fontId="7"/>
  </si>
  <si>
    <t>自身の『傀儡』『魂魄四散』以外の『昏倒』、『死亡』を含む状態異常、不利な効果を全て打ち消し、HPを最大値まで回復する。</t>
    <rPh sb="0" eb="2">
      <t>ジシン</t>
    </rPh>
    <rPh sb="28" eb="30">
      <t>ジョウタイ</t>
    </rPh>
    <rPh sb="30" eb="32">
      <t>イジョウ</t>
    </rPh>
    <phoneticPr fontId="7"/>
  </si>
  <si>
    <t>自身が最終的に受けたダメージと同じダメージをそのダメージを与えた対象に与える。このダメージはあらゆる効果で移し替え・軽減できない。</t>
    <rPh sb="3" eb="6">
      <t>サイシュウテキ</t>
    </rPh>
    <rPh sb="29" eb="30">
      <t>アタ</t>
    </rPh>
    <rPh sb="32" eb="34">
      <t>タイショウ</t>
    </rPh>
    <rPh sb="50" eb="52">
      <t>コウカ</t>
    </rPh>
    <rPh sb="53" eb="54">
      <t>ウツ</t>
    </rPh>
    <rPh sb="55" eb="56">
      <t>カ</t>
    </rPh>
    <rPh sb="58" eb="60">
      <t>ケイゲン</t>
    </rPh>
    <phoneticPr fontId="7"/>
  </si>
  <si>
    <t>自分以外の対象のグロウ1つを正位置効果でアクト中もう1度だけ使用可能にする。対象がそのグロウを使用する時の代償はなくなる。</t>
    <rPh sb="0" eb="2">
      <t>ジブン</t>
    </rPh>
    <rPh sb="2" eb="4">
      <t>イガイ</t>
    </rPh>
    <rPh sb="23" eb="24">
      <t>チュウ</t>
    </rPh>
    <phoneticPr fontId="7"/>
  </si>
  <si>
    <t>R</t>
    <phoneticPr fontId="6"/>
  </si>
  <si>
    <t>なし</t>
    <phoneticPr fontId="6"/>
  </si>
  <si>
    <t>R</t>
    <phoneticPr fontId="6"/>
  </si>
  <si>
    <t>このアーツで何らかの攻撃に対するリアクションを行う。対決に勝利したなら、攻撃者の攻撃を失敗させた上で、攻撃者に「無+5のダメージを与え、1点でもダメージを与えた場合、「放心」を与える」特殊攻撃を命中させる(リアクションは発生しない。自身は対象とならない)。</t>
    <rPh sb="56" eb="57">
      <t>ム</t>
    </rPh>
    <rPh sb="84" eb="86">
      <t>ホウシン</t>
    </rPh>
    <rPh sb="116" eb="118">
      <t>ジシン</t>
    </rPh>
    <rPh sb="119" eb="121">
      <t>タイショウ</t>
    </rPh>
    <phoneticPr fontId="3"/>
  </si>
  <si>
    <t>自身のレリックに威力のダメージ属性が2つ以上ないと使用できない。このアーツを組み合わせた攻撃は「射程：至近」に変更できる。メインフェイズ中、レリックの威力の固定値はダメージ属性2つの固定値の合計となる。ダメージ属性はどちらかから選ぶ。</t>
    <rPh sb="8" eb="10">
      <t>イリョク</t>
    </rPh>
    <rPh sb="15" eb="17">
      <t>ゾクセイ</t>
    </rPh>
    <rPh sb="20" eb="22">
      <t>イジョウ</t>
    </rPh>
    <rPh sb="25" eb="27">
      <t>シヨウ</t>
    </rPh>
    <rPh sb="38" eb="39">
      <t>ク</t>
    </rPh>
    <rPh sb="40" eb="41">
      <t>ア</t>
    </rPh>
    <rPh sb="44" eb="46">
      <t>コウゲキ</t>
    </rPh>
    <rPh sb="48" eb="50">
      <t>シャテイ</t>
    </rPh>
    <rPh sb="51" eb="53">
      <t>シキン</t>
    </rPh>
    <rPh sb="55" eb="57">
      <t>ヘンコウ</t>
    </rPh>
    <rPh sb="68" eb="69">
      <t>チュウ</t>
    </rPh>
    <rPh sb="75" eb="77">
      <t>イリョク</t>
    </rPh>
    <rPh sb="78" eb="81">
      <t>コテイチ</t>
    </rPh>
    <rPh sb="86" eb="88">
      <t>ゾクセイ</t>
    </rPh>
    <rPh sb="91" eb="94">
      <t>コテイチ</t>
    </rPh>
    <rPh sb="95" eb="97">
      <t>ゴウケイ</t>
    </rPh>
    <rPh sb="105" eb="107">
      <t>ゾクセイ</t>
    </rPh>
    <rPh sb="114" eb="115">
      <t>エラ</t>
    </rPh>
    <phoneticPr fontId="3"/>
  </si>
  <si>
    <t>対象に「「放心」を与える」特殊攻撃を行う。</t>
    <rPh sb="0" eb="2">
      <t>タイショウ</t>
    </rPh>
    <rPh sb="5" eb="7">
      <t>ホウシン</t>
    </rPh>
    <rPh sb="9" eb="10">
      <t>アタ</t>
    </rPh>
    <rPh sb="13" eb="15">
      <t>トクシュ</t>
    </rPh>
    <rPh sb="15" eb="17">
      <t>コウゲキ</t>
    </rPh>
    <rPh sb="18" eb="19">
      <t>オコナ</t>
    </rPh>
    <phoneticPr fontId="6"/>
  </si>
  <si>
    <t>他のキャラクターの魔法攻撃または特殊攻撃によって、自身がダメージを受けた時に使用できる。対象に無+2D10点のダメージを与える。</t>
    <rPh sb="0" eb="1">
      <t>ホカ</t>
    </rPh>
    <rPh sb="9" eb="11">
      <t>マホウ</t>
    </rPh>
    <rPh sb="11" eb="13">
      <t>コウゲキ</t>
    </rPh>
    <rPh sb="16" eb="18">
      <t>トクシュ</t>
    </rPh>
    <rPh sb="18" eb="20">
      <t>コウゲキ</t>
    </rPh>
    <rPh sb="25" eb="27">
      <t>ジシン</t>
    </rPh>
    <rPh sb="33" eb="34">
      <t>ウ</t>
    </rPh>
    <rPh sb="36" eb="37">
      <t>トキ</t>
    </rPh>
    <rPh sb="38" eb="40">
      <t>シヨウ</t>
    </rPh>
    <rPh sb="44" eb="46">
      <t>タイショウ</t>
    </rPh>
    <rPh sb="47" eb="48">
      <t>ム</t>
    </rPh>
    <rPh sb="53" eb="54">
      <t>テン</t>
    </rPh>
    <rPh sb="60" eb="61">
      <t>アタ</t>
    </rPh>
    <phoneticPr fontId="3"/>
  </si>
  <si>
    <t>なし</t>
    <phoneticPr fontId="6"/>
  </si>
  <si>
    <t>自身が何らかのダメージを受けた時に使用できる。自身にダメージを与えた対象に、無+[LV×2]+1D10点のダメージを与える。怨痕者がこのアーツを取得する場合、「制限：R1」になる。</t>
    <rPh sb="17" eb="19">
      <t>シヨウ</t>
    </rPh>
    <rPh sb="62" eb="65">
      <t>エンコンシャ</t>
    </rPh>
    <rPh sb="72" eb="74">
      <t>シュトク</t>
    </rPh>
    <rPh sb="76" eb="78">
      <t>バアイ</t>
    </rPh>
    <rPh sb="80" eb="82">
      <t>セイゲン</t>
    </rPh>
    <phoneticPr fontId="6"/>
  </si>
  <si>
    <t>LV3</t>
    <phoneticPr fontId="6"/>
  </si>
  <si>
    <t>なし</t>
    <phoneticPr fontId="6"/>
  </si>
  <si>
    <t>このアーツには、「タイミング：メジャー」のアーツが特別に組み合う。自身に対する攻撃と、自身がこのアーツに組み合わせて行う攻撃は自動命中となる。それぞれのダメージは別々に処理した後、最後に同時にダメージを適応する。</t>
    <rPh sb="25" eb="27">
      <t>トクベツ</t>
    </rPh>
    <rPh sb="28" eb="29">
      <t>ク</t>
    </rPh>
    <rPh sb="30" eb="31">
      <t>ア</t>
    </rPh>
    <rPh sb="33" eb="35">
      <t>ジシン</t>
    </rPh>
    <rPh sb="36" eb="37">
      <t>タイ</t>
    </rPh>
    <rPh sb="39" eb="41">
      <t>コウゲキ</t>
    </rPh>
    <rPh sb="43" eb="45">
      <t>ジシン</t>
    </rPh>
    <rPh sb="52" eb="53">
      <t>ク</t>
    </rPh>
    <rPh sb="54" eb="55">
      <t>ア</t>
    </rPh>
    <rPh sb="58" eb="59">
      <t>オコナ</t>
    </rPh>
    <rPh sb="60" eb="62">
      <t>コウゲキ</t>
    </rPh>
    <rPh sb="63" eb="65">
      <t>ジドウ</t>
    </rPh>
    <rPh sb="65" eb="67">
      <t>メイチュウ</t>
    </rPh>
    <rPh sb="81" eb="83">
      <t>ベツベツ</t>
    </rPh>
    <rPh sb="84" eb="86">
      <t>ショリ</t>
    </rPh>
    <rPh sb="88" eb="89">
      <t>ノチ</t>
    </rPh>
    <rPh sb="90" eb="92">
      <t>サイゴ</t>
    </rPh>
    <rPh sb="93" eb="95">
      <t>ドウジ</t>
    </rPh>
    <rPh sb="101" eb="103">
      <t>テキオウ</t>
    </rPh>
    <phoneticPr fontId="6"/>
  </si>
  <si>
    <t>このアーツを組み合わせた白兵攻撃を「対象：範囲(選択)」に変更する。</t>
    <rPh sb="6" eb="7">
      <t>ク</t>
    </rPh>
    <rPh sb="8" eb="9">
      <t>ア</t>
    </rPh>
    <rPh sb="12" eb="14">
      <t>ハクヘイ</t>
    </rPh>
    <rPh sb="14" eb="16">
      <t>コウゲキ</t>
    </rPh>
    <rPh sb="18" eb="20">
      <t>タイショウ</t>
    </rPh>
    <rPh sb="21" eb="23">
      <t>ハンイ</t>
    </rPh>
    <rPh sb="24" eb="26">
      <t>センタク</t>
    </rPh>
    <rPh sb="29" eb="31">
      <t>ヘンコウ</t>
    </rPh>
    <phoneticPr fontId="3"/>
  </si>
  <si>
    <t>プレダメージ</t>
    <phoneticPr fontId="3"/>
  </si>
  <si>
    <t>自身が何らかのダメージを受けた時、自身にダメージを与えた対象に無+1D10点のダメージを与える。怨痕者がこのアーツを取得する場合、「制限：R1」になる。</t>
    <rPh sb="0" eb="2">
      <t>ジシン</t>
    </rPh>
    <rPh sb="3" eb="4">
      <t>ナン</t>
    </rPh>
    <rPh sb="12" eb="13">
      <t>ウ</t>
    </rPh>
    <rPh sb="15" eb="16">
      <t>トキ</t>
    </rPh>
    <rPh sb="17" eb="19">
      <t>ジシン</t>
    </rPh>
    <rPh sb="25" eb="26">
      <t>アタ</t>
    </rPh>
    <rPh sb="28" eb="30">
      <t>タイショウ</t>
    </rPh>
    <rPh sb="31" eb="32">
      <t>ム</t>
    </rPh>
    <rPh sb="37" eb="38">
      <t>テン</t>
    </rPh>
    <rPh sb="44" eb="45">
      <t>アタ</t>
    </rPh>
    <rPh sb="48" eb="50">
      <t>エンコン</t>
    </rPh>
    <rPh sb="50" eb="51">
      <t>シャ</t>
    </rPh>
    <rPh sb="58" eb="60">
      <t>シュトク</t>
    </rPh>
    <rPh sb="62" eb="64">
      <t>バアイ</t>
    </rPh>
    <rPh sb="66" eb="68">
      <t>セイゲン</t>
    </rPh>
    <phoneticPr fontId="3"/>
  </si>
  <si>
    <t>なし</t>
    <phoneticPr fontId="6"/>
  </si>
  <si>
    <t>「魔力：無+0」の魔法攻撃を行う。この攻撃で対象にダメージを与えた場合、対象に「浄化」LV2を与える。魔物(テネブリス、《魔物体質》を持つなど)が対象になっている時、ダメージロールに+1D10点する。</t>
    <rPh sb="1" eb="3">
      <t>マリョク</t>
    </rPh>
    <rPh sb="4" eb="5">
      <t>ム</t>
    </rPh>
    <rPh sb="9" eb="13">
      <t>マホウコウゲキ</t>
    </rPh>
    <rPh sb="14" eb="15">
      <t>オコナ</t>
    </rPh>
    <rPh sb="19" eb="21">
      <t>コウゲキ</t>
    </rPh>
    <rPh sb="22" eb="24">
      <t>タイショウ</t>
    </rPh>
    <rPh sb="30" eb="31">
      <t>アタ</t>
    </rPh>
    <rPh sb="33" eb="35">
      <t>バアイ</t>
    </rPh>
    <rPh sb="36" eb="38">
      <t>タイショウ</t>
    </rPh>
    <rPh sb="40" eb="42">
      <t>ジョウカ</t>
    </rPh>
    <rPh sb="47" eb="48">
      <t>アタ</t>
    </rPh>
    <rPh sb="73" eb="75">
      <t>タイショウ</t>
    </rPh>
    <rPh sb="81" eb="82">
      <t>トキ</t>
    </rPh>
    <rPh sb="96" eb="97">
      <t>テン</t>
    </rPh>
    <phoneticPr fontId="3"/>
  </si>
  <si>
    <t>自身がフェイタルする度に、アクト終了時にクエスト達成で得る経験点を+1点する(PC全員の経験点が増加する)。このアーツの効果は累積する。</t>
    <rPh sb="0" eb="2">
      <t>ジシン</t>
    </rPh>
    <rPh sb="10" eb="11">
      <t>タビ</t>
    </rPh>
    <rPh sb="16" eb="19">
      <t>シュウリョウジ</t>
    </rPh>
    <rPh sb="24" eb="26">
      <t>タッセイ</t>
    </rPh>
    <rPh sb="27" eb="28">
      <t>エ</t>
    </rPh>
    <rPh sb="29" eb="31">
      <t>ケイケン</t>
    </rPh>
    <rPh sb="31" eb="32">
      <t>テン</t>
    </rPh>
    <rPh sb="35" eb="36">
      <t>テン</t>
    </rPh>
    <rPh sb="41" eb="43">
      <t>ゼンイン</t>
    </rPh>
    <rPh sb="44" eb="46">
      <t>ケイケン</t>
    </rPh>
    <rPh sb="46" eb="47">
      <t>テン</t>
    </rPh>
    <rPh sb="48" eb="50">
      <t>ゾウカ</t>
    </rPh>
    <rPh sb="60" eb="62">
      <t>コウカ</t>
    </rPh>
    <rPh sb="63" eb="65">
      <t>ルイセキ</t>
    </rPh>
    <phoneticPr fontId="6"/>
  </si>
  <si>
    <t>このアーツを用いて全力移動を行った場合、遠距離まで移動することができる。敵対するキャラクターが存在するエンゲージからの「離脱」は判定の必要なく行えるが、「封鎖」されたエンゲージからの「離脱」にはこのアーツを組み合わせて判定を行うことができる。</t>
    <rPh sb="6" eb="7">
      <t>モチ</t>
    </rPh>
    <rPh sb="9" eb="11">
      <t>ゼンリョク</t>
    </rPh>
    <rPh sb="11" eb="13">
      <t>イドウ</t>
    </rPh>
    <rPh sb="14" eb="15">
      <t>オコナ</t>
    </rPh>
    <rPh sb="17" eb="19">
      <t>バアイ</t>
    </rPh>
    <rPh sb="20" eb="23">
      <t>エンキョリ</t>
    </rPh>
    <rPh sb="25" eb="27">
      <t>イドウ</t>
    </rPh>
    <rPh sb="36" eb="38">
      <t>テキタイ</t>
    </rPh>
    <rPh sb="47" eb="49">
      <t>ソンザイ</t>
    </rPh>
    <rPh sb="60" eb="62">
      <t>リダツ</t>
    </rPh>
    <rPh sb="64" eb="66">
      <t>ハンテイ</t>
    </rPh>
    <rPh sb="67" eb="69">
      <t>ヒツヨウ</t>
    </rPh>
    <rPh sb="71" eb="72">
      <t>オコナ</t>
    </rPh>
    <rPh sb="77" eb="79">
      <t>フウサ</t>
    </rPh>
    <rPh sb="92" eb="94">
      <t>リダツ</t>
    </rPh>
    <rPh sb="103" eb="104">
      <t>ク</t>
    </rPh>
    <rPh sb="105" eb="106">
      <t>ア</t>
    </rPh>
    <rPh sb="109" eb="111">
      <t>ハンテイ</t>
    </rPh>
    <rPh sb="112" eb="113">
      <t>オコナ</t>
    </rPh>
    <phoneticPr fontId="3"/>
  </si>
  <si>
    <t>〔運〕</t>
    <rPh sb="1" eb="2">
      <t>ウン</t>
    </rPh>
    <phoneticPr fontId="6"/>
  </si>
  <si>
    <t>仮初の死の刻印</t>
    <rPh sb="0" eb="2">
      <t>カリソメ</t>
    </rPh>
    <rPh sb="3" eb="4">
      <t>シ</t>
    </rPh>
    <rPh sb="5" eb="7">
      <t>コクイン</t>
    </rPh>
    <phoneticPr fontId="6"/>
  </si>
  <si>
    <t>自身がプレアクトで「常備化」またはアクト中に購入する通常武器、防具、道具の「値段」を-[LV×2]ホーンする(最低値は1ホーン)。</t>
    <rPh sb="0" eb="2">
      <t>ジシン</t>
    </rPh>
    <rPh sb="10" eb="13">
      <t>ジョウビカ</t>
    </rPh>
    <rPh sb="20" eb="21">
      <t>チュウ</t>
    </rPh>
    <rPh sb="22" eb="24">
      <t>コウニュウ</t>
    </rPh>
    <rPh sb="26" eb="28">
      <t>ツウジョウ</t>
    </rPh>
    <rPh sb="28" eb="30">
      <t>ブキ</t>
    </rPh>
    <rPh sb="31" eb="33">
      <t>ボウグ</t>
    </rPh>
    <rPh sb="34" eb="36">
      <t>ドウグ</t>
    </rPh>
    <rPh sb="38" eb="40">
      <t>ネダン</t>
    </rPh>
    <rPh sb="55" eb="57">
      <t>サイテイ</t>
    </rPh>
    <rPh sb="57" eb="58">
      <t>チ</t>
    </rPh>
    <phoneticPr fontId="6"/>
  </si>
  <si>
    <t>拡大の刻印</t>
    <rPh sb="0" eb="2">
      <t>カクダイ</t>
    </rPh>
    <rPh sb="3" eb="5">
      <t>コクイン</t>
    </rPh>
    <phoneticPr fontId="6"/>
  </si>
  <si>
    <t>牢獄の刻印</t>
    <rPh sb="0" eb="2">
      <t>ロウゴク</t>
    </rPh>
    <rPh sb="3" eb="5">
      <t>コクイン</t>
    </rPh>
    <phoneticPr fontId="6"/>
  </si>
  <si>
    <t>現化の刻印</t>
    <rPh sb="0" eb="1">
      <t>ゲン</t>
    </rPh>
    <rPh sb="1" eb="2">
      <t>カ</t>
    </rPh>
    <rPh sb="3" eb="5">
      <t>コクイン</t>
    </rPh>
    <phoneticPr fontId="6"/>
  </si>
  <si>
    <t>種別</t>
    <rPh sb="0" eb="2">
      <t>シュベツ</t>
    </rPh>
    <phoneticPr fontId="6"/>
  </si>
  <si>
    <t>聖牙</t>
    <rPh sb="0" eb="1">
      <t>セイ</t>
    </rPh>
    <rPh sb="1" eb="2">
      <t>ガ</t>
    </rPh>
    <phoneticPr fontId="6"/>
  </si>
  <si>
    <t>共通</t>
    <rPh sb="0" eb="2">
      <t>キョウツウ</t>
    </rPh>
    <phoneticPr fontId="6"/>
  </si>
  <si>
    <t>クリムゾンクレセント</t>
    <phoneticPr fontId="6"/>
  </si>
  <si>
    <t>蛇鎖呪いの遺志</t>
    <rPh sb="0" eb="1">
      <t>ジャ</t>
    </rPh>
    <rPh sb="1" eb="2">
      <t>サ</t>
    </rPh>
    <rPh sb="2" eb="3">
      <t>ノロ</t>
    </rPh>
    <rPh sb="5" eb="7">
      <t>イシ</t>
    </rPh>
    <phoneticPr fontId="6"/>
  </si>
  <si>
    <t>遺志</t>
    <rPh sb="0" eb="2">
      <t>イシ</t>
    </rPh>
    <phoneticPr fontId="6"/>
  </si>
  <si>
    <t>豹彪たる猛威の刻印</t>
    <rPh sb="0" eb="1">
      <t>ヒョウ</t>
    </rPh>
    <rPh sb="1" eb="2">
      <t>アヤ</t>
    </rPh>
    <rPh sb="4" eb="6">
      <t>モウイ</t>
    </rPh>
    <rPh sb="7" eb="9">
      <t>コクイン</t>
    </rPh>
    <phoneticPr fontId="6"/>
  </si>
  <si>
    <t>刻印</t>
    <rPh sb="0" eb="2">
      <t>コクイン</t>
    </rPh>
    <phoneticPr fontId="6"/>
  </si>
  <si>
    <t>果てぬ憎悪の刻印</t>
    <rPh sb="0" eb="1">
      <t>ハ</t>
    </rPh>
    <rPh sb="3" eb="5">
      <t>ゾウオ</t>
    </rPh>
    <rPh sb="6" eb="8">
      <t>コクイン</t>
    </rPh>
    <phoneticPr fontId="6"/>
  </si>
  <si>
    <t>蛇鎖切断の刻印</t>
    <rPh sb="0" eb="1">
      <t>ジャ</t>
    </rPh>
    <rPh sb="1" eb="2">
      <t>サ</t>
    </rPh>
    <rPh sb="2" eb="4">
      <t>セツダン</t>
    </rPh>
    <rPh sb="5" eb="7">
      <t>コクイン</t>
    </rPh>
    <phoneticPr fontId="6"/>
  </si>
  <si>
    <t>底無き殺意の刻印</t>
    <rPh sb="0" eb="1">
      <t>ソコ</t>
    </rPh>
    <rPh sb="1" eb="2">
      <t>ナ</t>
    </rPh>
    <rPh sb="3" eb="5">
      <t>サツイ</t>
    </rPh>
    <rPh sb="6" eb="8">
      <t>コクイン</t>
    </rPh>
    <phoneticPr fontId="6"/>
  </si>
  <si>
    <t>凋落の刻印</t>
    <rPh sb="0" eb="2">
      <t>チョウラク</t>
    </rPh>
    <rPh sb="3" eb="5">
      <t>コクイン</t>
    </rPh>
    <phoneticPr fontId="6"/>
  </si>
  <si>
    <t>孤独の印</t>
    <rPh sb="0" eb="2">
      <t>コドク</t>
    </rPh>
    <rPh sb="3" eb="4">
      <t>イン</t>
    </rPh>
    <phoneticPr fontId="6"/>
  </si>
  <si>
    <t>怨嗟の印</t>
    <rPh sb="0" eb="2">
      <t>エンサ</t>
    </rPh>
    <rPh sb="3" eb="4">
      <t>イン</t>
    </rPh>
    <phoneticPr fontId="6"/>
  </si>
  <si>
    <t>絶望の印</t>
    <rPh sb="0" eb="2">
      <t>ゼツボウ</t>
    </rPh>
    <rPh sb="3" eb="4">
      <t>イン</t>
    </rPh>
    <phoneticPr fontId="6"/>
  </si>
  <si>
    <t>忘我の印</t>
    <rPh sb="0" eb="2">
      <t>ボウガ</t>
    </rPh>
    <rPh sb="3" eb="4">
      <t>イン</t>
    </rPh>
    <phoneticPr fontId="6"/>
  </si>
  <si>
    <t>紅刃の印</t>
    <rPh sb="0" eb="1">
      <t>ベニ</t>
    </rPh>
    <rPh sb="1" eb="2">
      <t>ヤイバ</t>
    </rPh>
    <rPh sb="3" eb="4">
      <t>イン</t>
    </rPh>
    <phoneticPr fontId="6"/>
  </si>
  <si>
    <t>印</t>
    <rPh sb="0" eb="1">
      <t>イン</t>
    </rPh>
    <phoneticPr fontId="6"/>
  </si>
  <si>
    <t>カスケットラメンター</t>
    <phoneticPr fontId="6"/>
  </si>
  <si>
    <t>献身と敬神の遺志</t>
    <rPh sb="0" eb="2">
      <t>ケンシン</t>
    </rPh>
    <rPh sb="3" eb="5">
      <t>ケイシン</t>
    </rPh>
    <rPh sb="6" eb="8">
      <t>イシ</t>
    </rPh>
    <phoneticPr fontId="6"/>
  </si>
  <si>
    <t>大義の印</t>
    <rPh sb="0" eb="2">
      <t>タイギ</t>
    </rPh>
    <rPh sb="3" eb="4">
      <t>イン</t>
    </rPh>
    <phoneticPr fontId="6"/>
  </si>
  <si>
    <t>救魂の印</t>
    <rPh sb="0" eb="1">
      <t>スク</t>
    </rPh>
    <rPh sb="1" eb="2">
      <t>タマシイ</t>
    </rPh>
    <rPh sb="3" eb="4">
      <t>イン</t>
    </rPh>
    <phoneticPr fontId="6"/>
  </si>
  <si>
    <t>ブリューナク</t>
    <phoneticPr fontId="6"/>
  </si>
  <si>
    <t>愛する者への守護の遺志</t>
    <rPh sb="0" eb="1">
      <t>アイ</t>
    </rPh>
    <rPh sb="3" eb="4">
      <t>モノ</t>
    </rPh>
    <rPh sb="6" eb="8">
      <t>シュゴ</t>
    </rPh>
    <rPh sb="9" eb="11">
      <t>イシ</t>
    </rPh>
    <phoneticPr fontId="6"/>
  </si>
  <si>
    <t>挺身の印</t>
    <rPh sb="0" eb="2">
      <t>テイシン</t>
    </rPh>
    <rPh sb="3" eb="4">
      <t>イン</t>
    </rPh>
    <phoneticPr fontId="6"/>
  </si>
  <si>
    <t>手癖の印</t>
    <rPh sb="0" eb="2">
      <t>テクセ</t>
    </rPh>
    <rPh sb="3" eb="4">
      <t>イン</t>
    </rPh>
    <phoneticPr fontId="6"/>
  </si>
  <si>
    <t>享楽の印</t>
    <rPh sb="0" eb="2">
      <t>キョウラク</t>
    </rPh>
    <rPh sb="3" eb="4">
      <t>イン</t>
    </rPh>
    <phoneticPr fontId="6"/>
  </si>
  <si>
    <t>クラウ・ソラス</t>
    <phoneticPr fontId="6"/>
  </si>
  <si>
    <t>ヴィーラ・マナス</t>
    <phoneticPr fontId="6"/>
  </si>
  <si>
    <t>バルムンク</t>
    <phoneticPr fontId="6"/>
  </si>
  <si>
    <t>ダインスレイヴ</t>
    <phoneticPr fontId="6"/>
  </si>
  <si>
    <t>リア・ファイル</t>
    <phoneticPr fontId="6"/>
  </si>
  <si>
    <t>スルト</t>
    <phoneticPr fontId="6"/>
  </si>
  <si>
    <t>ミョルニル</t>
    <phoneticPr fontId="6"/>
  </si>
  <si>
    <t>カーラ・ヴァーユ</t>
    <phoneticPr fontId="6"/>
  </si>
  <si>
    <t>魔技の印</t>
    <rPh sb="0" eb="1">
      <t>マ</t>
    </rPh>
    <rPh sb="1" eb="2">
      <t>ギ</t>
    </rPh>
    <rPh sb="3" eb="4">
      <t>イン</t>
    </rPh>
    <phoneticPr fontId="6"/>
  </si>
  <si>
    <t>閃きの印</t>
    <rPh sb="0" eb="1">
      <t>ヒラメ</t>
    </rPh>
    <rPh sb="3" eb="4">
      <t>イン</t>
    </rPh>
    <phoneticPr fontId="6"/>
  </si>
  <si>
    <t>アシュタロト</t>
    <phoneticPr fontId="6"/>
  </si>
  <si>
    <t>無垢の印</t>
    <rPh sb="0" eb="2">
      <t>ムク</t>
    </rPh>
    <rPh sb="3" eb="4">
      <t>イン</t>
    </rPh>
    <phoneticPr fontId="6"/>
  </si>
  <si>
    <t>大翼の印</t>
    <rPh sb="0" eb="1">
      <t>オオ</t>
    </rPh>
    <rPh sb="1" eb="2">
      <t>ツバサ</t>
    </rPh>
    <rPh sb="3" eb="4">
      <t>イン</t>
    </rPh>
    <phoneticPr fontId="6"/>
  </si>
  <si>
    <t>救済の印</t>
    <rPh sb="0" eb="2">
      <t>キュウサイ</t>
    </rPh>
    <rPh sb="3" eb="4">
      <t>イン</t>
    </rPh>
    <phoneticPr fontId="6"/>
  </si>
  <si>
    <t>穢れ無き雑種の遺志</t>
    <rPh sb="0" eb="1">
      <t>ケガ</t>
    </rPh>
    <rPh sb="2" eb="3">
      <t>ナ</t>
    </rPh>
    <rPh sb="4" eb="6">
      <t>ザッシュ</t>
    </rPh>
    <rPh sb="7" eb="9">
      <t>イシ</t>
    </rPh>
    <phoneticPr fontId="6"/>
  </si>
  <si>
    <t>坩堝の印</t>
    <rPh sb="0" eb="2">
      <t>ルツボ</t>
    </rPh>
    <rPh sb="3" eb="4">
      <t>イン</t>
    </rPh>
    <phoneticPr fontId="6"/>
  </si>
  <si>
    <t>明日の印</t>
    <rPh sb="0" eb="2">
      <t>アス</t>
    </rPh>
    <rPh sb="3" eb="4">
      <t>イン</t>
    </rPh>
    <phoneticPr fontId="6"/>
  </si>
  <si>
    <t>亡国の刻印</t>
    <rPh sb="0" eb="2">
      <t>ボウコク</t>
    </rPh>
    <rPh sb="3" eb="5">
      <t>コクイン</t>
    </rPh>
    <phoneticPr fontId="6"/>
  </si>
  <si>
    <t>旋風の印</t>
    <rPh sb="0" eb="2">
      <t>センプウ</t>
    </rPh>
    <rPh sb="3" eb="4">
      <t>イン</t>
    </rPh>
    <phoneticPr fontId="6"/>
  </si>
  <si>
    <t>九頭竜の刻印</t>
    <rPh sb="0" eb="3">
      <t>クズリュウ</t>
    </rPh>
    <rPh sb="4" eb="6">
      <t>コクイン</t>
    </rPh>
    <phoneticPr fontId="6"/>
  </si>
  <si>
    <t>根絶の印</t>
    <rPh sb="0" eb="2">
      <t>コンゼツ</t>
    </rPh>
    <rPh sb="3" eb="4">
      <t>イン</t>
    </rPh>
    <phoneticPr fontId="6"/>
  </si>
  <si>
    <t>血涙の印</t>
    <rPh sb="0" eb="2">
      <t>ケツルイ</t>
    </rPh>
    <rPh sb="3" eb="4">
      <t>イン</t>
    </rPh>
    <phoneticPr fontId="6"/>
  </si>
  <si>
    <t>夢を忘れし諧謔の遺志</t>
    <rPh sb="0" eb="1">
      <t>ユメ</t>
    </rPh>
    <rPh sb="2" eb="3">
      <t>ワス</t>
    </rPh>
    <rPh sb="5" eb="7">
      <t>カイギャク</t>
    </rPh>
    <rPh sb="8" eb="10">
      <t>イシ</t>
    </rPh>
    <phoneticPr fontId="6"/>
  </si>
  <si>
    <t>過ぎ去りし幸福の刻印</t>
    <rPh sb="0" eb="1">
      <t>ス</t>
    </rPh>
    <rPh sb="2" eb="3">
      <t>サ</t>
    </rPh>
    <rPh sb="5" eb="7">
      <t>コウフク</t>
    </rPh>
    <rPh sb="8" eb="10">
      <t>コクイン</t>
    </rPh>
    <phoneticPr fontId="6"/>
  </si>
  <si>
    <t>届かぬ愛の印</t>
    <rPh sb="0" eb="1">
      <t>トド</t>
    </rPh>
    <rPh sb="3" eb="4">
      <t>アイ</t>
    </rPh>
    <rPh sb="5" eb="6">
      <t>イン</t>
    </rPh>
    <phoneticPr fontId="6"/>
  </si>
  <si>
    <t>諧謔の印</t>
    <rPh sb="0" eb="2">
      <t>カイギャク</t>
    </rPh>
    <rPh sb="3" eb="4">
      <t>イン</t>
    </rPh>
    <phoneticPr fontId="6"/>
  </si>
  <si>
    <t>堅牢の印</t>
    <rPh sb="0" eb="2">
      <t>ケンロウ</t>
    </rPh>
    <rPh sb="3" eb="4">
      <t>イン</t>
    </rPh>
    <phoneticPr fontId="6"/>
  </si>
  <si>
    <t>求められし必要悪の遺志</t>
    <rPh sb="0" eb="1">
      <t>モト</t>
    </rPh>
    <rPh sb="5" eb="8">
      <t>ヒツヨウアク</t>
    </rPh>
    <rPh sb="9" eb="11">
      <t>イシ</t>
    </rPh>
    <phoneticPr fontId="6"/>
  </si>
  <si>
    <t>理由無き断罪の刻印</t>
    <rPh sb="0" eb="2">
      <t>リユウ</t>
    </rPh>
    <rPh sb="2" eb="3">
      <t>ナ</t>
    </rPh>
    <rPh sb="4" eb="6">
      <t>ダンザイ</t>
    </rPh>
    <rPh sb="7" eb="9">
      <t>コクイン</t>
    </rPh>
    <phoneticPr fontId="6"/>
  </si>
  <si>
    <t>縛られぬ自由の遺志</t>
    <rPh sb="0" eb="1">
      <t>シバ</t>
    </rPh>
    <rPh sb="4" eb="6">
      <t>ジユウ</t>
    </rPh>
    <rPh sb="7" eb="9">
      <t>イシ</t>
    </rPh>
    <phoneticPr fontId="6"/>
  </si>
  <si>
    <t>天衣無縫の印</t>
    <rPh sb="0" eb="4">
      <t>テンイムホウ</t>
    </rPh>
    <rPh sb="5" eb="6">
      <t>イン</t>
    </rPh>
    <phoneticPr fontId="6"/>
  </si>
  <si>
    <t>鼓舞の印</t>
    <rPh sb="0" eb="2">
      <t>コブ</t>
    </rPh>
    <rPh sb="3" eb="4">
      <t>イン</t>
    </rPh>
    <phoneticPr fontId="6"/>
  </si>
  <si>
    <t>憧憬の印</t>
    <rPh sb="0" eb="2">
      <t>ドウケイ</t>
    </rPh>
    <rPh sb="3" eb="4">
      <t>イン</t>
    </rPh>
    <phoneticPr fontId="6"/>
  </si>
  <si>
    <t>民呪いの遺志</t>
    <rPh sb="0" eb="1">
      <t>タミ</t>
    </rPh>
    <rPh sb="1" eb="2">
      <t>ノロ</t>
    </rPh>
    <rPh sb="4" eb="6">
      <t>イシ</t>
    </rPh>
    <phoneticPr fontId="6"/>
  </si>
  <si>
    <t>終わり無き贖罪の遺志</t>
    <rPh sb="0" eb="1">
      <t>オ</t>
    </rPh>
    <rPh sb="3" eb="4">
      <t>ナ</t>
    </rPh>
    <rPh sb="5" eb="7">
      <t>ショクザイ</t>
    </rPh>
    <rPh sb="8" eb="10">
      <t>イシ</t>
    </rPh>
    <phoneticPr fontId="6"/>
  </si>
  <si>
    <t>穢土の印</t>
    <rPh sb="0" eb="2">
      <t>エド</t>
    </rPh>
    <rPh sb="3" eb="4">
      <t>イン</t>
    </rPh>
    <phoneticPr fontId="6"/>
  </si>
  <si>
    <t>伏木の印</t>
    <rPh sb="0" eb="2">
      <t>フシギ</t>
    </rPh>
    <rPh sb="3" eb="4">
      <t>イン</t>
    </rPh>
    <phoneticPr fontId="6"/>
  </si>
  <si>
    <t>黒き聖剣の印</t>
    <rPh sb="0" eb="1">
      <t>クロ</t>
    </rPh>
    <rPh sb="2" eb="4">
      <t>セイケン</t>
    </rPh>
    <rPh sb="5" eb="6">
      <t>イン</t>
    </rPh>
    <phoneticPr fontId="6"/>
  </si>
  <si>
    <t>表裏ある鎌の印</t>
    <rPh sb="0" eb="2">
      <t>ヒョウリ</t>
    </rPh>
    <rPh sb="4" eb="5">
      <t>カマ</t>
    </rPh>
    <rPh sb="6" eb="7">
      <t>イン</t>
    </rPh>
    <phoneticPr fontId="6"/>
  </si>
  <si>
    <t>封印されし宝珠の印</t>
    <rPh sb="0" eb="2">
      <t>フウイン</t>
    </rPh>
    <rPh sb="5" eb="7">
      <t>ホウジュ</t>
    </rPh>
    <rPh sb="8" eb="9">
      <t>イン</t>
    </rPh>
    <phoneticPr fontId="6"/>
  </si>
  <si>
    <t>瞬く長刀の印</t>
    <rPh sb="0" eb="1">
      <t>マタタ</t>
    </rPh>
    <rPh sb="2" eb="3">
      <t>ナガ</t>
    </rPh>
    <rPh sb="3" eb="4">
      <t>カタナ</t>
    </rPh>
    <rPh sb="5" eb="6">
      <t>イン</t>
    </rPh>
    <phoneticPr fontId="6"/>
  </si>
  <si>
    <t>鈍重なる斧の印</t>
    <rPh sb="0" eb="2">
      <t>ドンジュウ</t>
    </rPh>
    <rPh sb="4" eb="5">
      <t>オノ</t>
    </rPh>
    <rPh sb="6" eb="7">
      <t>イン</t>
    </rPh>
    <phoneticPr fontId="6"/>
  </si>
  <si>
    <t>信奉と盲信の遺志</t>
    <rPh sb="0" eb="2">
      <t>シンポウ</t>
    </rPh>
    <rPh sb="3" eb="5">
      <t>モウシン</t>
    </rPh>
    <rPh sb="6" eb="8">
      <t>イシ</t>
    </rPh>
    <phoneticPr fontId="6"/>
  </si>
  <si>
    <t>甲殻の印</t>
    <rPh sb="0" eb="2">
      <t>コウカク</t>
    </rPh>
    <rPh sb="3" eb="4">
      <t>イン</t>
    </rPh>
    <phoneticPr fontId="6"/>
  </si>
  <si>
    <t>懐疑と信念の遺志</t>
    <rPh sb="0" eb="2">
      <t>カイギ</t>
    </rPh>
    <rPh sb="3" eb="5">
      <t>シンネン</t>
    </rPh>
    <rPh sb="6" eb="8">
      <t>イシ</t>
    </rPh>
    <phoneticPr fontId="6"/>
  </si>
  <si>
    <t>自身、ないし他のキャラクターが「威力：刺」のダメージを1点でも与えた時、このアーツは使用できる。ダメージを与えられた対象に「硬直」を与える。</t>
    <rPh sb="0" eb="2">
      <t>ジシン</t>
    </rPh>
    <rPh sb="6" eb="7">
      <t>ホカ</t>
    </rPh>
    <rPh sb="16" eb="18">
      <t>イリョク</t>
    </rPh>
    <rPh sb="19" eb="20">
      <t>サ</t>
    </rPh>
    <rPh sb="28" eb="29">
      <t>テン</t>
    </rPh>
    <rPh sb="31" eb="32">
      <t>アタ</t>
    </rPh>
    <rPh sb="34" eb="35">
      <t>トキ</t>
    </rPh>
    <rPh sb="42" eb="44">
      <t>シヨウ</t>
    </rPh>
    <rPh sb="53" eb="54">
      <t>アタ</t>
    </rPh>
    <rPh sb="58" eb="60">
      <t>タイショウ</t>
    </rPh>
    <rPh sb="62" eb="64">
      <t>コウチョク</t>
    </rPh>
    <rPh sb="66" eb="67">
      <t>アタ</t>
    </rPh>
    <phoneticPr fontId="6"/>
  </si>
  <si>
    <t>肉体武器：爪</t>
    <rPh sb="0" eb="2">
      <t>ニクタイ</t>
    </rPh>
    <rPh sb="2" eb="4">
      <t>ブキ</t>
    </rPh>
    <rPh sb="5" eb="6">
      <t>ツメ</t>
    </rPh>
    <phoneticPr fontId="6"/>
  </si>
  <si>
    <t>肉体武器：牙</t>
    <rPh sb="0" eb="2">
      <t>ニクタイ</t>
    </rPh>
    <rPh sb="2" eb="4">
      <t>ブキ</t>
    </rPh>
    <rPh sb="5" eb="6">
      <t>キバ</t>
    </rPh>
    <phoneticPr fontId="6"/>
  </si>
  <si>
    <t>肉体武器：尾</t>
    <rPh sb="0" eb="2">
      <t>ニクタイ</t>
    </rPh>
    <rPh sb="2" eb="4">
      <t>ブキ</t>
    </rPh>
    <rPh sb="5" eb="6">
      <t>オ</t>
    </rPh>
    <phoneticPr fontId="6"/>
  </si>
  <si>
    <t>肉体武器：角</t>
    <rPh sb="0" eb="2">
      <t>ニクタイ</t>
    </rPh>
    <rPh sb="2" eb="4">
      <t>ブキ</t>
    </rPh>
    <rPh sb="5" eb="6">
      <t>ツノ</t>
    </rPh>
    <phoneticPr fontId="6"/>
  </si>
  <si>
    <t>肉体武器：盾</t>
    <rPh sb="0" eb="2">
      <t>ニクタイ</t>
    </rPh>
    <rPh sb="2" eb="4">
      <t>ブキ</t>
    </rPh>
    <rPh sb="5" eb="6">
      <t>タテ</t>
    </rPh>
    <phoneticPr fontId="6"/>
  </si>
  <si>
    <t>肉体武器：射撃</t>
    <rPh sb="0" eb="2">
      <t>ニクタイ</t>
    </rPh>
    <rPh sb="2" eb="4">
      <t>ブキ</t>
    </rPh>
    <rPh sb="5" eb="7">
      <t>シャゲキ</t>
    </rPh>
    <phoneticPr fontId="6"/>
  </si>
  <si>
    <t>肉体武器：群れ</t>
    <rPh sb="0" eb="2">
      <t>ニクタイ</t>
    </rPh>
    <rPh sb="2" eb="4">
      <t>ブキ</t>
    </rPh>
    <rPh sb="5" eb="6">
      <t>ム</t>
    </rPh>
    <phoneticPr fontId="6"/>
  </si>
  <si>
    <t>肉体武器：蹄</t>
    <rPh sb="0" eb="2">
      <t>ニクタイ</t>
    </rPh>
    <rPh sb="2" eb="4">
      <t>ブキ</t>
    </rPh>
    <rPh sb="5" eb="6">
      <t>ヒヅメ</t>
    </rPh>
    <phoneticPr fontId="6"/>
  </si>
  <si>
    <t>肉体武器：糸</t>
    <rPh sb="0" eb="2">
      <t>ニクタイ</t>
    </rPh>
    <rPh sb="2" eb="4">
      <t>ブキ</t>
    </rPh>
    <rPh sb="5" eb="6">
      <t>イト</t>
    </rPh>
    <phoneticPr fontId="6"/>
  </si>
  <si>
    <t>肉体武器：吸血</t>
    <rPh sb="0" eb="2">
      <t>ニクタイ</t>
    </rPh>
    <rPh sb="2" eb="4">
      <t>ブキ</t>
    </rPh>
    <rPh sb="5" eb="7">
      <t>キュウケツ</t>
    </rPh>
    <phoneticPr fontId="6"/>
  </si>
  <si>
    <t>肉体武器：毒</t>
    <rPh sb="0" eb="2">
      <t>ニクタイ</t>
    </rPh>
    <rPh sb="2" eb="4">
      <t>ブキ</t>
    </rPh>
    <rPh sb="5" eb="6">
      <t>ドク</t>
    </rPh>
    <phoneticPr fontId="6"/>
  </si>
  <si>
    <t>生物、肉体</t>
    <rPh sb="0" eb="2">
      <t>セイブツ</t>
    </rPh>
    <rPh sb="3" eb="5">
      <t>ニクタイ</t>
    </rPh>
    <phoneticPr fontId="6"/>
  </si>
  <si>
    <t>生物</t>
    <rPh sb="0" eb="2">
      <t>セイブツ</t>
    </rPh>
    <phoneticPr fontId="6"/>
  </si>
  <si>
    <t>クリーチャー</t>
    <phoneticPr fontId="6"/>
  </si>
  <si>
    <t>肉体武器</t>
    <rPh sb="0" eb="2">
      <t>ニクタイ</t>
    </rPh>
    <rPh sb="2" eb="4">
      <t>ブキ</t>
    </rPh>
    <phoneticPr fontId="6"/>
  </si>
  <si>
    <t>自身はヒトの人語を解し話すことができ、通常武器・防具・道具を準備・装備・使用することができる。また、マイナーアクションでヒトの姿に変身することができる(特定の誰かに似せられるわけではない)。</t>
    <rPh sb="0" eb="2">
      <t>ジシン</t>
    </rPh>
    <rPh sb="6" eb="8">
      <t>ジンゴ</t>
    </rPh>
    <rPh sb="9" eb="10">
      <t>カイ</t>
    </rPh>
    <rPh sb="11" eb="12">
      <t>ハナ</t>
    </rPh>
    <rPh sb="19" eb="21">
      <t>ツウジョウ</t>
    </rPh>
    <rPh sb="21" eb="23">
      <t>ブキ</t>
    </rPh>
    <rPh sb="24" eb="26">
      <t>ボウグ</t>
    </rPh>
    <rPh sb="27" eb="29">
      <t>ドウグ</t>
    </rPh>
    <rPh sb="30" eb="32">
      <t>ジュンビ</t>
    </rPh>
    <rPh sb="33" eb="35">
      <t>ソウビ</t>
    </rPh>
    <rPh sb="36" eb="38">
      <t>シヨウ</t>
    </rPh>
    <rPh sb="63" eb="64">
      <t>スガタ</t>
    </rPh>
    <rPh sb="65" eb="67">
      <t>ヘンシン</t>
    </rPh>
    <rPh sb="76" eb="78">
      <t>トクテイ</t>
    </rPh>
    <rPh sb="79" eb="80">
      <t>ダレ</t>
    </rPh>
    <rPh sb="82" eb="83">
      <t>ニ</t>
    </rPh>
    <phoneticPr fontId="6"/>
  </si>
  <si>
    <t>猛き肉体</t>
    <rPh sb="0" eb="1">
      <t>タケ</t>
    </rPh>
    <rPh sb="2" eb="4">
      <t>ニクタイ</t>
    </rPh>
    <phoneticPr fontId="6"/>
  </si>
  <si>
    <t>肉体装甲</t>
    <rPh sb="0" eb="2">
      <t>ニクタイ</t>
    </rPh>
    <rPh sb="2" eb="4">
      <t>ソウコウ</t>
    </rPh>
    <phoneticPr fontId="6"/>
  </si>
  <si>
    <t>-</t>
    <phoneticPr fontId="6"/>
  </si>
  <si>
    <t>自身の所持する「種別：生物」の通常武器の威力に+[LV×2]、魔力と防御値、抵抗値に+[LV]する。それらが「-」だったなら、「0」にしてから増加させる。</t>
    <rPh sb="0" eb="2">
      <t>ジシン</t>
    </rPh>
    <rPh sb="3" eb="5">
      <t>ショジ</t>
    </rPh>
    <rPh sb="8" eb="10">
      <t>シュベツ</t>
    </rPh>
    <rPh sb="11" eb="13">
      <t>セイブツ</t>
    </rPh>
    <rPh sb="15" eb="17">
      <t>ツウジョウ</t>
    </rPh>
    <rPh sb="17" eb="19">
      <t>ブキ</t>
    </rPh>
    <rPh sb="20" eb="22">
      <t>イリョク</t>
    </rPh>
    <rPh sb="31" eb="33">
      <t>マリョク</t>
    </rPh>
    <rPh sb="34" eb="36">
      <t>ボウギョ</t>
    </rPh>
    <rPh sb="36" eb="37">
      <t>チ</t>
    </rPh>
    <rPh sb="38" eb="41">
      <t>テイコウチ</t>
    </rPh>
    <rPh sb="71" eb="73">
      <t>ゾウカ</t>
    </rPh>
    <phoneticPr fontId="6"/>
  </si>
  <si>
    <t>自身の癒属性以外の全ての装甲値に+[装備している材質：鱗の防具の数]+1する。</t>
    <rPh sb="0" eb="2">
      <t>ジシン</t>
    </rPh>
    <rPh sb="3" eb="4">
      <t>ユ</t>
    </rPh>
    <rPh sb="4" eb="6">
      <t>ゾクセイ</t>
    </rPh>
    <rPh sb="6" eb="8">
      <t>イガイ</t>
    </rPh>
    <rPh sb="9" eb="10">
      <t>スベ</t>
    </rPh>
    <rPh sb="12" eb="14">
      <t>ソウコウ</t>
    </rPh>
    <rPh sb="14" eb="15">
      <t>チ</t>
    </rPh>
    <rPh sb="18" eb="20">
      <t>ソウビ</t>
    </rPh>
    <rPh sb="24" eb="26">
      <t>ザイシツ</t>
    </rPh>
    <rPh sb="27" eb="28">
      <t>ウロコ</t>
    </rPh>
    <rPh sb="29" eb="31">
      <t>ボウグ</t>
    </rPh>
    <rPh sb="32" eb="33">
      <t>カズ</t>
    </rPh>
    <phoneticPr fontId="3"/>
  </si>
  <si>
    <t>自身の癒属性以外の全ての装甲値に+[LV×2]し、癒属性の装甲値に-[LV]する。</t>
    <rPh sb="3" eb="4">
      <t>ユ</t>
    </rPh>
    <rPh sb="4" eb="6">
      <t>ゾクセイ</t>
    </rPh>
    <rPh sb="6" eb="8">
      <t>イガイ</t>
    </rPh>
    <rPh sb="9" eb="10">
      <t>スベ</t>
    </rPh>
    <rPh sb="12" eb="14">
      <t>ソウコウ</t>
    </rPh>
    <rPh sb="14" eb="15">
      <t>チ</t>
    </rPh>
    <rPh sb="25" eb="26">
      <t>ユ</t>
    </rPh>
    <rPh sb="26" eb="28">
      <t>ゾクセイ</t>
    </rPh>
    <rPh sb="29" eb="31">
      <t>ソウコウ</t>
    </rPh>
    <rPh sb="31" eb="32">
      <t>チ</t>
    </rPh>
    <phoneticPr fontId="3"/>
  </si>
  <si>
    <t>肉体武器：宝珠</t>
    <rPh sb="0" eb="2">
      <t>ニクタイ</t>
    </rPh>
    <rPh sb="2" eb="4">
      <t>ブキ</t>
    </rPh>
    <rPh sb="5" eb="7">
      <t>ホウジュ</t>
    </rPh>
    <phoneticPr fontId="6"/>
  </si>
  <si>
    <t>〔白〕〔格〕</t>
    <rPh sb="1" eb="2">
      <t>シロ</t>
    </rPh>
    <rPh sb="4" eb="5">
      <t>カク</t>
    </rPh>
    <phoneticPr fontId="6"/>
  </si>
  <si>
    <t>〔白〕</t>
    <rPh sb="1" eb="2">
      <t>シロ</t>
    </rPh>
    <phoneticPr fontId="6"/>
  </si>
  <si>
    <t>〔独〕</t>
    <rPh sb="1" eb="2">
      <t>ドク</t>
    </rPh>
    <phoneticPr fontId="6"/>
  </si>
  <si>
    <t>〔射〕</t>
    <rPh sb="1" eb="2">
      <t>シャ</t>
    </rPh>
    <phoneticPr fontId="6"/>
  </si>
  <si>
    <t>〔格〕</t>
    <rPh sb="1" eb="2">
      <t>カク</t>
    </rPh>
    <phoneticPr fontId="6"/>
  </si>
  <si>
    <t>〔格〕〔射〕</t>
    <rPh sb="1" eb="2">
      <t>カク</t>
    </rPh>
    <rPh sb="4" eb="5">
      <t>シャ</t>
    </rPh>
    <phoneticPr fontId="6"/>
  </si>
  <si>
    <t>斬+7</t>
    <rPh sb="0" eb="1">
      <t>ザン</t>
    </rPh>
    <phoneticPr fontId="6"/>
  </si>
  <si>
    <t>刺+6</t>
    <rPh sb="0" eb="1">
      <t>サ</t>
    </rPh>
    <phoneticPr fontId="6"/>
  </si>
  <si>
    <t>至近</t>
    <rPh sb="0" eb="2">
      <t>シキン</t>
    </rPh>
    <phoneticPr fontId="6"/>
  </si>
  <si>
    <t>不可</t>
    <rPh sb="0" eb="2">
      <t>フカ</t>
    </rPh>
    <phoneticPr fontId="6"/>
  </si>
  <si>
    <t>-</t>
    <phoneticPr fontId="6"/>
  </si>
  <si>
    <t>癒+2</t>
    <rPh sb="0" eb="1">
      <t>イヤ</t>
    </rPh>
    <phoneticPr fontId="6"/>
  </si>
  <si>
    <t>刺+4</t>
    <rPh sb="0" eb="1">
      <t>サ</t>
    </rPh>
    <phoneticPr fontId="6"/>
  </si>
  <si>
    <t>殴+4</t>
    <rPh sb="0" eb="1">
      <t>ナグ</t>
    </rPh>
    <phoneticPr fontId="6"/>
  </si>
  <si>
    <t>殴+6</t>
    <rPh sb="0" eb="1">
      <t>ナグ</t>
    </rPh>
    <phoneticPr fontId="6"/>
  </si>
  <si>
    <t>殴+0</t>
    <rPh sb="0" eb="1">
      <t>ナグ</t>
    </rPh>
    <phoneticPr fontId="6"/>
  </si>
  <si>
    <t>刺+8</t>
    <rPh sb="0" eb="1">
      <t>サ</t>
    </rPh>
    <phoneticPr fontId="6"/>
  </si>
  <si>
    <t>至近～近</t>
    <rPh sb="0" eb="2">
      <t>シキン</t>
    </rPh>
    <rPh sb="3" eb="4">
      <t>キン</t>
    </rPh>
    <phoneticPr fontId="6"/>
  </si>
  <si>
    <t>至近～近菌</t>
    <rPh sb="0" eb="2">
      <t>シキン</t>
    </rPh>
    <rPh sb="3" eb="4">
      <t>キン</t>
    </rPh>
    <rPh sb="4" eb="5">
      <t>キン</t>
    </rPh>
    <phoneticPr fontId="6"/>
  </si>
  <si>
    <t>近～遠</t>
    <rPh sb="0" eb="1">
      <t>キン</t>
    </rPh>
    <rPh sb="2" eb="3">
      <t>エン</t>
    </rPh>
    <phoneticPr fontId="6"/>
  </si>
  <si>
    <t>殴+3</t>
    <rPh sb="0" eb="1">
      <t>ナグ</t>
    </rPh>
    <phoneticPr fontId="6"/>
  </si>
  <si>
    <t>刺+2</t>
    <rPh sb="0" eb="1">
      <t>サ</t>
    </rPh>
    <phoneticPr fontId="6"/>
  </si>
  <si>
    <t>[オート]準備可能。「徒手空拳」としても扱う。</t>
    <rPh sb="5" eb="7">
      <t>ジュンビ</t>
    </rPh>
    <rPh sb="7" eb="9">
      <t>カノウ</t>
    </rPh>
    <rPh sb="11" eb="15">
      <t>トシュクウケン</t>
    </rPh>
    <rPh sb="20" eb="21">
      <t>アツカ</t>
    </rPh>
    <phoneticPr fontId="6"/>
  </si>
  <si>
    <t>[常時]この武器を用いた物理攻撃が命中した場合、対象の武器1つを「捕縛」する。</t>
    <rPh sb="1" eb="3">
      <t>ジョウジ</t>
    </rPh>
    <rPh sb="6" eb="8">
      <t>ブキ</t>
    </rPh>
    <rPh sb="9" eb="10">
      <t>モチ</t>
    </rPh>
    <rPh sb="12" eb="14">
      <t>ブツリ</t>
    </rPh>
    <rPh sb="14" eb="16">
      <t>コウゲキ</t>
    </rPh>
    <rPh sb="17" eb="19">
      <t>メイチュウ</t>
    </rPh>
    <rPh sb="21" eb="23">
      <t>バアイ</t>
    </rPh>
    <rPh sb="24" eb="26">
      <t>タイショウ</t>
    </rPh>
    <rPh sb="27" eb="29">
      <t>ブキ</t>
    </rPh>
    <rPh sb="33" eb="35">
      <t>ホバク</t>
    </rPh>
    <phoneticPr fontId="6"/>
  </si>
  <si>
    <t>[オート]準備可能。</t>
    <rPh sb="5" eb="7">
      <t>ジュンビ</t>
    </rPh>
    <rPh sb="7" eb="9">
      <t>カノウ</t>
    </rPh>
    <phoneticPr fontId="6"/>
  </si>
  <si>
    <t>「分類：忍具」の通常武器を[LV]個、常備化する。「分類：忍具」の通常武器は、オートアクションで準備でき、「分類：暗器」としても扱う。通常武器によっては、同時に複数個常備化されることがある。</t>
    <rPh sb="1" eb="3">
      <t>ブンルイ</t>
    </rPh>
    <rPh sb="4" eb="5">
      <t>ニン</t>
    </rPh>
    <rPh sb="5" eb="6">
      <t>グ</t>
    </rPh>
    <rPh sb="8" eb="10">
      <t>ツウジョウ</t>
    </rPh>
    <rPh sb="10" eb="12">
      <t>ブキ</t>
    </rPh>
    <rPh sb="17" eb="18">
      <t>コ</t>
    </rPh>
    <rPh sb="19" eb="22">
      <t>ジョウビカ</t>
    </rPh>
    <rPh sb="26" eb="28">
      <t>ブンルイ</t>
    </rPh>
    <rPh sb="29" eb="30">
      <t>ニン</t>
    </rPh>
    <rPh sb="30" eb="31">
      <t>グ</t>
    </rPh>
    <rPh sb="33" eb="35">
      <t>ツウジョウ</t>
    </rPh>
    <rPh sb="35" eb="37">
      <t>ブキ</t>
    </rPh>
    <rPh sb="48" eb="50">
      <t>ジュンビ</t>
    </rPh>
    <rPh sb="54" eb="56">
      <t>ブンルイ</t>
    </rPh>
    <rPh sb="57" eb="59">
      <t>アンキ</t>
    </rPh>
    <rPh sb="64" eb="65">
      <t>アツカ</t>
    </rPh>
    <rPh sb="67" eb="69">
      <t>ツウジョウ</t>
    </rPh>
    <rPh sb="69" eb="71">
      <t>ブキ</t>
    </rPh>
    <rPh sb="77" eb="79">
      <t>ドウジ</t>
    </rPh>
    <rPh sb="80" eb="83">
      <t>フクスウコ</t>
    </rPh>
    <rPh sb="83" eb="86">
      <t>ジョウビカ</t>
    </rPh>
    <phoneticPr fontId="6"/>
  </si>
  <si>
    <t>「分類：搭載」の通常武器を[LV]個、常備化する。「分類：搭載」の通常武器はオートアクションで準備できる。</t>
    <rPh sb="4" eb="6">
      <t>トウサイ</t>
    </rPh>
    <rPh sb="26" eb="28">
      <t>ブンルイ</t>
    </rPh>
    <rPh sb="29" eb="31">
      <t>トウサイ</t>
    </rPh>
    <rPh sb="33" eb="35">
      <t>ツウジョウ</t>
    </rPh>
    <rPh sb="35" eb="37">
      <t>ブキ</t>
    </rPh>
    <rPh sb="47" eb="49">
      <t>ジュンビ</t>
    </rPh>
    <phoneticPr fontId="6"/>
  </si>
  <si>
    <t>ナイヴスシース</t>
    <phoneticPr fontId="6"/>
  </si>
  <si>
    <t>武器</t>
    <rPh sb="0" eb="2">
      <t>ブキ</t>
    </rPh>
    <phoneticPr fontId="6"/>
  </si>
  <si>
    <t>装着した通常武器を準備する。「価格：100F」以下の通常武器しか収納できないが、これ1つで通常武器を5つ収納できる。消耗しない。</t>
    <rPh sb="4" eb="6">
      <t>ツウジョウ</t>
    </rPh>
    <rPh sb="15" eb="17">
      <t>カカク</t>
    </rPh>
    <rPh sb="23" eb="25">
      <t>イカ</t>
    </rPh>
    <rPh sb="26" eb="28">
      <t>ツウジョウ</t>
    </rPh>
    <rPh sb="32" eb="34">
      <t>シュウノウ</t>
    </rPh>
    <rPh sb="45" eb="47">
      <t>ツウジョウ</t>
    </rPh>
    <rPh sb="47" eb="49">
      <t>ブキ</t>
    </rPh>
    <rPh sb="52" eb="54">
      <t>シュウノウ</t>
    </rPh>
    <phoneticPr fontId="6"/>
  </si>
  <si>
    <t>[常時]この武器を用いた物理攻撃が命中した場合、自身のHPに+2D10点する(癒装甲値は無視する)。</t>
    <rPh sb="1" eb="3">
      <t>ジョウジ</t>
    </rPh>
    <rPh sb="6" eb="8">
      <t>ブキ</t>
    </rPh>
    <rPh sb="9" eb="10">
      <t>モチ</t>
    </rPh>
    <rPh sb="12" eb="14">
      <t>ブツリ</t>
    </rPh>
    <rPh sb="14" eb="16">
      <t>コウゲキ</t>
    </rPh>
    <rPh sb="17" eb="19">
      <t>メイチュウ</t>
    </rPh>
    <rPh sb="21" eb="23">
      <t>バアイ</t>
    </rPh>
    <rPh sb="24" eb="26">
      <t>ジシン</t>
    </rPh>
    <rPh sb="35" eb="36">
      <t>テン</t>
    </rPh>
    <rPh sb="39" eb="40">
      <t>ユ</t>
    </rPh>
    <rPh sb="40" eb="42">
      <t>ソウコウ</t>
    </rPh>
    <rPh sb="42" eb="43">
      <t>チ</t>
    </rPh>
    <rPh sb="44" eb="46">
      <t>ムシ</t>
    </rPh>
    <phoneticPr fontId="6"/>
  </si>
  <si>
    <t>次に行う「分類：弓」の武器(レリック含む)を用いた物理攻撃のダメージ属性を「斬」に変更する。</t>
    <rPh sb="0" eb="1">
      <t>ツギ</t>
    </rPh>
    <rPh sb="2" eb="3">
      <t>オコナ</t>
    </rPh>
    <rPh sb="5" eb="7">
      <t>ブンルイ</t>
    </rPh>
    <rPh sb="8" eb="9">
      <t>ユミ</t>
    </rPh>
    <rPh sb="11" eb="13">
      <t>ブキ</t>
    </rPh>
    <rPh sb="18" eb="19">
      <t>フク</t>
    </rPh>
    <rPh sb="22" eb="23">
      <t>モチ</t>
    </rPh>
    <rPh sb="25" eb="27">
      <t>ブツリ</t>
    </rPh>
    <rPh sb="27" eb="29">
      <t>コウゲキ</t>
    </rPh>
    <rPh sb="34" eb="36">
      <t>ゾクセイ</t>
    </rPh>
    <rPh sb="38" eb="39">
      <t>ザン</t>
    </rPh>
    <rPh sb="41" eb="43">
      <t>ヘンコウ</t>
    </rPh>
    <phoneticPr fontId="6"/>
  </si>
  <si>
    <t>次に行う物理攻撃で1点でもダメージを与えた場合、「邪毒」を与える。他のアーツなどの効果で同時に与えられる、または既に「邪毒」が与えられている場合、その「邪毒」のレベルに+1する。</t>
    <rPh sb="0" eb="1">
      <t>ツギ</t>
    </rPh>
    <rPh sb="2" eb="3">
      <t>オコナ</t>
    </rPh>
    <rPh sb="4" eb="6">
      <t>ブツリ</t>
    </rPh>
    <rPh sb="6" eb="8">
      <t>コウゲキ</t>
    </rPh>
    <rPh sb="10" eb="11">
      <t>テン</t>
    </rPh>
    <rPh sb="18" eb="19">
      <t>アタ</t>
    </rPh>
    <rPh sb="21" eb="23">
      <t>バアイ</t>
    </rPh>
    <rPh sb="25" eb="26">
      <t>ジャ</t>
    </rPh>
    <rPh sb="26" eb="27">
      <t>ドク</t>
    </rPh>
    <rPh sb="29" eb="30">
      <t>アタ</t>
    </rPh>
    <rPh sb="33" eb="34">
      <t>ホカ</t>
    </rPh>
    <rPh sb="41" eb="43">
      <t>コウカ</t>
    </rPh>
    <rPh sb="44" eb="46">
      <t>ドウジ</t>
    </rPh>
    <rPh sb="47" eb="48">
      <t>アタ</t>
    </rPh>
    <rPh sb="56" eb="57">
      <t>スデ</t>
    </rPh>
    <rPh sb="59" eb="60">
      <t>ジャ</t>
    </rPh>
    <rPh sb="60" eb="61">
      <t>ドク</t>
    </rPh>
    <rPh sb="63" eb="64">
      <t>アタ</t>
    </rPh>
    <rPh sb="70" eb="72">
      <t>バアイ</t>
    </rPh>
    <rPh sb="76" eb="77">
      <t>ジャ</t>
    </rPh>
    <rPh sb="77" eb="78">
      <t>ドク</t>
    </rPh>
    <phoneticPr fontId="6"/>
  </si>
  <si>
    <t>オルムの牙毒</t>
    <rPh sb="4" eb="5">
      <t>キバ</t>
    </rPh>
    <rPh sb="5" eb="6">
      <t>ドク</t>
    </rPh>
    <phoneticPr fontId="6"/>
  </si>
  <si>
    <t>腐石のハネ</t>
    <rPh sb="0" eb="1">
      <t>フ</t>
    </rPh>
    <rPh sb="1" eb="2">
      <t>セキ</t>
    </rPh>
    <phoneticPr fontId="6"/>
  </si>
  <si>
    <t>浄めのハネ</t>
    <rPh sb="0" eb="1">
      <t>キヨ</t>
    </rPh>
    <phoneticPr fontId="6"/>
  </si>
  <si>
    <t>次に行う攻撃で1点でもダメージを与えた場合、「浄化」を与える。他のアーツなどの効果で同時に与えられる、または既に「浄化」が与えられている場合、その「浄化」のレベルに+1する。</t>
    <rPh sb="0" eb="1">
      <t>ツギ</t>
    </rPh>
    <rPh sb="2" eb="3">
      <t>オコナ</t>
    </rPh>
    <rPh sb="4" eb="6">
      <t>コウゲキ</t>
    </rPh>
    <rPh sb="8" eb="9">
      <t>テン</t>
    </rPh>
    <rPh sb="16" eb="17">
      <t>アタ</t>
    </rPh>
    <rPh sb="19" eb="21">
      <t>バアイ</t>
    </rPh>
    <rPh sb="23" eb="25">
      <t>ジョウカ</t>
    </rPh>
    <rPh sb="27" eb="28">
      <t>アタ</t>
    </rPh>
    <rPh sb="31" eb="32">
      <t>ホカ</t>
    </rPh>
    <rPh sb="39" eb="41">
      <t>コウカ</t>
    </rPh>
    <rPh sb="42" eb="44">
      <t>ドウジ</t>
    </rPh>
    <rPh sb="45" eb="46">
      <t>アタ</t>
    </rPh>
    <rPh sb="54" eb="55">
      <t>スデ</t>
    </rPh>
    <rPh sb="57" eb="59">
      <t>ジョウカ</t>
    </rPh>
    <rPh sb="61" eb="62">
      <t>アタ</t>
    </rPh>
    <rPh sb="68" eb="70">
      <t>バアイ</t>
    </rPh>
    <rPh sb="74" eb="76">
      <t>ジョウカ</t>
    </rPh>
    <phoneticPr fontId="6"/>
  </si>
  <si>
    <t>「魔力：刺+4」の魔法攻撃を行う。このアーツを組み合わせた攻撃で1点でもダメージを与えた場合、対象に「重圧」を与える。</t>
    <rPh sb="1" eb="3">
      <t>マリョク</t>
    </rPh>
    <rPh sb="4" eb="5">
      <t>サ</t>
    </rPh>
    <rPh sb="9" eb="11">
      <t>マホウ</t>
    </rPh>
    <rPh sb="11" eb="13">
      <t>コウゲキ</t>
    </rPh>
    <rPh sb="14" eb="15">
      <t>オコナ</t>
    </rPh>
    <rPh sb="23" eb="24">
      <t>ク</t>
    </rPh>
    <rPh sb="25" eb="26">
      <t>ア</t>
    </rPh>
    <rPh sb="29" eb="31">
      <t>コウゲキ</t>
    </rPh>
    <rPh sb="33" eb="34">
      <t>テン</t>
    </rPh>
    <rPh sb="41" eb="42">
      <t>アタ</t>
    </rPh>
    <rPh sb="44" eb="46">
      <t>バアイ</t>
    </rPh>
    <rPh sb="47" eb="49">
      <t>タイショウ</t>
    </rPh>
    <rPh sb="51" eb="53">
      <t>ジュウアツ</t>
    </rPh>
    <rPh sb="55" eb="56">
      <t>アタ</t>
    </rPh>
    <phoneticPr fontId="3"/>
  </si>
  <si>
    <t>「魔力：斬+8」の魔法攻撃を行う。このアーツを組み合わせた攻撃で1点でもダメージを与えた場合、「衰弱」を与える。</t>
    <rPh sb="1" eb="3">
      <t>マリョク</t>
    </rPh>
    <rPh sb="4" eb="5">
      <t>ザン</t>
    </rPh>
    <rPh sb="9" eb="13">
      <t>マホウコウゲキ</t>
    </rPh>
    <rPh sb="14" eb="15">
      <t>オコナ</t>
    </rPh>
    <rPh sb="48" eb="50">
      <t>スイジャク</t>
    </rPh>
    <rPh sb="52" eb="53">
      <t>アタ</t>
    </rPh>
    <phoneticPr fontId="3"/>
  </si>
  <si>
    <t>任意の正の整数を宣言する。自身のSPを[宣言した数]D10点代償とし、対象のSPを[宣言した数]D10点回復する。ダイスロールは前者、後者についてそれぞれ別に行う。</t>
    <rPh sb="0" eb="2">
      <t>ニンイ</t>
    </rPh>
    <rPh sb="3" eb="4">
      <t>セイ</t>
    </rPh>
    <rPh sb="5" eb="7">
      <t>セイスウ</t>
    </rPh>
    <rPh sb="8" eb="10">
      <t>センゲン</t>
    </rPh>
    <rPh sb="13" eb="15">
      <t>ジシン</t>
    </rPh>
    <rPh sb="20" eb="22">
      <t>センゲン</t>
    </rPh>
    <rPh sb="24" eb="25">
      <t>カズ</t>
    </rPh>
    <rPh sb="29" eb="30">
      <t>テン</t>
    </rPh>
    <rPh sb="30" eb="32">
      <t>ダイショウ</t>
    </rPh>
    <rPh sb="35" eb="37">
      <t>タイショウ</t>
    </rPh>
    <rPh sb="42" eb="44">
      <t>センゲン</t>
    </rPh>
    <rPh sb="46" eb="47">
      <t>カズ</t>
    </rPh>
    <rPh sb="51" eb="52">
      <t>テン</t>
    </rPh>
    <rPh sb="52" eb="54">
      <t>カイフク</t>
    </rPh>
    <rPh sb="64" eb="66">
      <t>ゼンシャ</t>
    </rPh>
    <rPh sb="67" eb="69">
      <t>コウシャ</t>
    </rPh>
    <rPh sb="77" eb="78">
      <t>ベツ</t>
    </rPh>
    <rPh sb="79" eb="80">
      <t>オコナ</t>
    </rPh>
    <phoneticPr fontId="3"/>
  </si>
  <si>
    <t>自身が「トランス」した時に使用できる。自身が「トランス」するダメージを与えた対象に無+2D10点のHPダメージとSPダメージを与える。このダメージはあらゆる効果で軽減できない。自身は「傀儡」状態である限り、自身が取得しているあらゆる「種別：LV」のアーツの現在レベルと最大レベルに+2する。</t>
    <rPh sb="0" eb="2">
      <t>ジシン</t>
    </rPh>
    <rPh sb="11" eb="12">
      <t>トキ</t>
    </rPh>
    <rPh sb="13" eb="15">
      <t>シヨウ</t>
    </rPh>
    <rPh sb="19" eb="21">
      <t>ジシン</t>
    </rPh>
    <rPh sb="35" eb="36">
      <t>アタ</t>
    </rPh>
    <rPh sb="38" eb="40">
      <t>タイショウ</t>
    </rPh>
    <rPh sb="41" eb="42">
      <t>ム</t>
    </rPh>
    <rPh sb="47" eb="48">
      <t>テン</t>
    </rPh>
    <rPh sb="63" eb="64">
      <t>アタ</t>
    </rPh>
    <rPh sb="88" eb="90">
      <t>ジシン</t>
    </rPh>
    <rPh sb="92" eb="94">
      <t>クグツ</t>
    </rPh>
    <rPh sb="95" eb="97">
      <t>ジョウタイ</t>
    </rPh>
    <rPh sb="100" eb="101">
      <t>カギ</t>
    </rPh>
    <rPh sb="103" eb="105">
      <t>ジシン</t>
    </rPh>
    <rPh sb="106" eb="108">
      <t>シュトク</t>
    </rPh>
    <rPh sb="117" eb="119">
      <t>シュベツ</t>
    </rPh>
    <rPh sb="128" eb="130">
      <t>ゲンザイ</t>
    </rPh>
    <rPh sb="134" eb="136">
      <t>サイダイ</t>
    </rPh>
    <phoneticPr fontId="6"/>
  </si>
  <si>
    <t>[常時]この武器を用いた物理攻撃が命中した場合、「邪毒」を与える。</t>
    <rPh sb="1" eb="3">
      <t>ジョウジ</t>
    </rPh>
    <rPh sb="6" eb="8">
      <t>ブキ</t>
    </rPh>
    <rPh sb="9" eb="10">
      <t>モチ</t>
    </rPh>
    <rPh sb="12" eb="14">
      <t>ブツリ</t>
    </rPh>
    <rPh sb="14" eb="16">
      <t>コウゲキ</t>
    </rPh>
    <rPh sb="17" eb="19">
      <t>メイチュウ</t>
    </rPh>
    <rPh sb="21" eb="23">
      <t>バアイ</t>
    </rPh>
    <rPh sb="25" eb="26">
      <t>ジャ</t>
    </rPh>
    <rPh sb="26" eb="27">
      <t>ドク</t>
    </rPh>
    <rPh sb="29" eb="30">
      <t>アタ</t>
    </rPh>
    <phoneticPr fontId="6"/>
  </si>
  <si>
    <t>[常時]この武器を用いた物理攻撃が命中した場合、戦闘中、対象のAPに-3する(最低値1)。</t>
    <rPh sb="1" eb="3">
      <t>ジョウジ</t>
    </rPh>
    <rPh sb="12" eb="14">
      <t>ブツリ</t>
    </rPh>
    <rPh sb="14" eb="16">
      <t>コウゲキ</t>
    </rPh>
    <rPh sb="17" eb="19">
      <t>メイチュウ</t>
    </rPh>
    <rPh sb="21" eb="23">
      <t>バアイ</t>
    </rPh>
    <rPh sb="24" eb="27">
      <t>セントウチュウ</t>
    </rPh>
    <rPh sb="28" eb="30">
      <t>タイショウ</t>
    </rPh>
    <rPh sb="39" eb="41">
      <t>サイテイ</t>
    </rPh>
    <rPh sb="41" eb="42">
      <t>チ</t>
    </rPh>
    <phoneticPr fontId="6"/>
  </si>
  <si>
    <t>無+0</t>
    <rPh sb="0" eb="1">
      <t>ム</t>
    </rPh>
    <phoneticPr fontId="6"/>
  </si>
  <si>
    <t>「分類：生物」の通常武器を[LV]個取得する。「分類：生物」の通常武器はオートアクションで準備できる。</t>
    <rPh sb="1" eb="3">
      <t>ブンルイ</t>
    </rPh>
    <rPh sb="4" eb="6">
      <t>セイブツ</t>
    </rPh>
    <rPh sb="8" eb="10">
      <t>ツウジョウ</t>
    </rPh>
    <rPh sb="10" eb="12">
      <t>ブキ</t>
    </rPh>
    <rPh sb="17" eb="18">
      <t>コ</t>
    </rPh>
    <rPh sb="18" eb="20">
      <t>シュトク</t>
    </rPh>
    <rPh sb="24" eb="26">
      <t>ブンルイ</t>
    </rPh>
    <rPh sb="27" eb="29">
      <t>セイブツ</t>
    </rPh>
    <rPh sb="31" eb="33">
      <t>ツウジョウ</t>
    </rPh>
    <rPh sb="33" eb="35">
      <t>ブキ</t>
    </rPh>
    <rPh sb="45" eb="47">
      <t>ジュンビ</t>
    </rPh>
    <phoneticPr fontId="6"/>
  </si>
  <si>
    <t>「分類：工学」の通常武器または道具を1つ宣言して判定する。判定に成功した場合、宣言したアイテムを取得する。《発明》の効果で取得したアイテムは「ニンス」か「ソフィア」のクラス、《兎人の血》を持つキャラクターしか使用できない。</t>
    <rPh sb="1" eb="3">
      <t>ブンルイ</t>
    </rPh>
    <rPh sb="4" eb="6">
      <t>コウガク</t>
    </rPh>
    <rPh sb="8" eb="10">
      <t>ツウジョウ</t>
    </rPh>
    <rPh sb="10" eb="12">
      <t>ブキ</t>
    </rPh>
    <rPh sb="15" eb="17">
      <t>ドウグ</t>
    </rPh>
    <rPh sb="20" eb="22">
      <t>センゲン</t>
    </rPh>
    <rPh sb="24" eb="26">
      <t>ハンテイ</t>
    </rPh>
    <rPh sb="29" eb="31">
      <t>ハンテイ</t>
    </rPh>
    <rPh sb="32" eb="34">
      <t>セイコウ</t>
    </rPh>
    <rPh sb="36" eb="38">
      <t>バアイ</t>
    </rPh>
    <rPh sb="39" eb="41">
      <t>センゲン</t>
    </rPh>
    <rPh sb="48" eb="50">
      <t>シュトク</t>
    </rPh>
    <rPh sb="54" eb="56">
      <t>ハツメイ</t>
    </rPh>
    <rPh sb="58" eb="60">
      <t>コウカ</t>
    </rPh>
    <rPh sb="61" eb="63">
      <t>シュトク</t>
    </rPh>
    <rPh sb="88" eb="89">
      <t>ウサギ</t>
    </rPh>
    <rPh sb="89" eb="90">
      <t>ヒト</t>
    </rPh>
    <rPh sb="91" eb="92">
      <t>チ</t>
    </rPh>
    <rPh sb="94" eb="95">
      <t>モ</t>
    </rPh>
    <rPh sb="104" eb="106">
      <t>シヨウ</t>
    </rPh>
    <phoneticPr fontId="3"/>
  </si>
  <si>
    <t>肉体武器</t>
    <rPh sb="0" eb="2">
      <t>ニクタイ</t>
    </rPh>
    <rPh sb="2" eb="4">
      <t>ブキ</t>
    </rPh>
    <phoneticPr fontId="6"/>
  </si>
  <si>
    <t>このアーツを組み合わせた射撃攻撃が命中した場合、ダメージを与える代わりに「昏倒」を与える。このアーツはレギオンにしか効果がない。</t>
    <rPh sb="12" eb="14">
      <t>シャゲキ</t>
    </rPh>
    <rPh sb="17" eb="19">
      <t>メイチュウ</t>
    </rPh>
    <rPh sb="21" eb="23">
      <t>バアイ</t>
    </rPh>
    <rPh sb="29" eb="30">
      <t>アタ</t>
    </rPh>
    <rPh sb="32" eb="33">
      <t>カ</t>
    </rPh>
    <rPh sb="37" eb="39">
      <t>コントウ</t>
    </rPh>
    <rPh sb="41" eb="42">
      <t>アタ</t>
    </rPh>
    <rPh sb="58" eb="60">
      <t>コウカ</t>
    </rPh>
    <phoneticPr fontId="3"/>
  </si>
  <si>
    <t>蹂躙行軍の印</t>
    <rPh sb="0" eb="2">
      <t>ジュウリン</t>
    </rPh>
    <rPh sb="2" eb="4">
      <t>コウグン</t>
    </rPh>
    <rPh sb="5" eb="6">
      <t>イン</t>
    </rPh>
    <phoneticPr fontId="6"/>
  </si>
  <si>
    <t>黒き重力の刻印</t>
    <rPh sb="0" eb="1">
      <t>クロ</t>
    </rPh>
    <rPh sb="2" eb="4">
      <t>ジュウリョク</t>
    </rPh>
    <rPh sb="5" eb="7">
      <t>コクイン</t>
    </rPh>
    <phoneticPr fontId="6"/>
  </si>
  <si>
    <t>次に行う「分類：暗器」を用いた〔隠密〕による攻撃で与えるダメージに+[【知性】÷5]点する(端数切捨て)。</t>
    <rPh sb="0" eb="1">
      <t>ツギ</t>
    </rPh>
    <rPh sb="2" eb="3">
      <t>オコナ</t>
    </rPh>
    <rPh sb="5" eb="7">
      <t>ブンルイ</t>
    </rPh>
    <rPh sb="8" eb="10">
      <t>アンキ</t>
    </rPh>
    <rPh sb="12" eb="13">
      <t>モチ</t>
    </rPh>
    <rPh sb="25" eb="26">
      <t>アタ</t>
    </rPh>
    <rPh sb="36" eb="38">
      <t>チセイ</t>
    </rPh>
    <rPh sb="42" eb="43">
      <t>テン</t>
    </rPh>
    <rPh sb="46" eb="48">
      <t>ハスウ</t>
    </rPh>
    <rPh sb="48" eb="50">
      <t>キリス</t>
    </rPh>
    <phoneticPr fontId="3"/>
  </si>
  <si>
    <t>LV3</t>
    <phoneticPr fontId="6"/>
  </si>
  <si>
    <t>[オート]準備可能。</t>
  </si>
  <si>
    <t>速攻</t>
    <rPh sb="0" eb="2">
      <t>ソッコウ</t>
    </rPh>
    <phoneticPr fontId="6"/>
  </si>
  <si>
    <t>[常時]「徒手空拳」の威力に+2、防御値に+1にする。</t>
    <rPh sb="5" eb="9">
      <t>トシュクウケン</t>
    </rPh>
    <rPh sb="11" eb="13">
      <t>イリョク</t>
    </rPh>
    <rPh sb="17" eb="19">
      <t>ボウギョ</t>
    </rPh>
    <rPh sb="19" eb="20">
      <t>チ</t>
    </rPh>
    <phoneticPr fontId="7"/>
  </si>
  <si>
    <t>[常時]「徒手空拳」の威力に+3、防御値に+2にする。</t>
    <rPh sb="5" eb="9">
      <t>トシュクウケン</t>
    </rPh>
    <rPh sb="11" eb="13">
      <t>イリョク</t>
    </rPh>
    <rPh sb="17" eb="19">
      <t>ボウギョ</t>
    </rPh>
    <rPh sb="19" eb="20">
      <t>チ</t>
    </rPh>
    <phoneticPr fontId="7"/>
  </si>
  <si>
    <t>次に行う攻撃で1点でもダメージを与えた場合、「汚染」を与える。他のアーツなどの効果で同時に与えられる、または既に「汚染」が与えられている場合、その「汚染」のレベルに+1する。</t>
    <rPh sb="0" eb="1">
      <t>ツギ</t>
    </rPh>
    <rPh sb="2" eb="3">
      <t>オコナ</t>
    </rPh>
    <rPh sb="4" eb="6">
      <t>コウゲキ</t>
    </rPh>
    <rPh sb="8" eb="9">
      <t>テン</t>
    </rPh>
    <rPh sb="16" eb="17">
      <t>アタ</t>
    </rPh>
    <rPh sb="19" eb="21">
      <t>バアイ</t>
    </rPh>
    <rPh sb="23" eb="25">
      <t>オセン</t>
    </rPh>
    <rPh sb="27" eb="28">
      <t>アタ</t>
    </rPh>
    <rPh sb="31" eb="32">
      <t>ホカ</t>
    </rPh>
    <rPh sb="39" eb="41">
      <t>コウカ</t>
    </rPh>
    <rPh sb="42" eb="44">
      <t>ドウジ</t>
    </rPh>
    <rPh sb="45" eb="46">
      <t>アタ</t>
    </rPh>
    <rPh sb="54" eb="55">
      <t>スデ</t>
    </rPh>
    <rPh sb="57" eb="59">
      <t>オセン</t>
    </rPh>
    <rPh sb="61" eb="62">
      <t>アタ</t>
    </rPh>
    <rPh sb="68" eb="70">
      <t>バアイ</t>
    </rPh>
    <rPh sb="74" eb="76">
      <t>オセン</t>
    </rPh>
    <phoneticPr fontId="6"/>
  </si>
  <si>
    <t>投擲武器となり、〔射撃〕でも使用できるようになる。射撃攻撃を行う場合、射程は「近」になる。消耗しない。</t>
    <rPh sb="0" eb="2">
      <t>トウテキ</t>
    </rPh>
    <rPh sb="2" eb="4">
      <t>ブキ</t>
    </rPh>
    <rPh sb="9" eb="11">
      <t>シャゲキ</t>
    </rPh>
    <rPh sb="14" eb="16">
      <t>シヨウ</t>
    </rPh>
    <rPh sb="25" eb="27">
      <t>シャゲキ</t>
    </rPh>
    <rPh sb="27" eb="29">
      <t>コウゲキ</t>
    </rPh>
    <rPh sb="30" eb="31">
      <t>オコナ</t>
    </rPh>
    <rPh sb="32" eb="34">
      <t>バアイ</t>
    </rPh>
    <rPh sb="35" eb="37">
      <t>シャテイ</t>
    </rPh>
    <rPh sb="39" eb="40">
      <t>キン</t>
    </rPh>
    <rPh sb="45" eb="47">
      <t>ショウモウ</t>
    </rPh>
    <phoneticPr fontId="6"/>
  </si>
  <si>
    <t>このスキルは重複して取得できる。重量を5点まで減らす(最低値0)。</t>
    <rPh sb="16" eb="18">
      <t>ジュウリョウ</t>
    </rPh>
    <rPh sb="20" eb="21">
      <t>テン</t>
    </rPh>
    <rPh sb="23" eb="24">
      <t>ヘ</t>
    </rPh>
    <rPh sb="27" eb="29">
      <t>サイテイ</t>
    </rPh>
    <rPh sb="29" eb="30">
      <t>チ</t>
    </rPh>
    <phoneticPr fontId="6"/>
  </si>
  <si>
    <t>死神の刻印</t>
    <rPh sb="0" eb="2">
      <t>シニガミ</t>
    </rPh>
    <rPh sb="3" eb="5">
      <t>コクイン</t>
    </rPh>
    <phoneticPr fontId="6"/>
  </si>
  <si>
    <t>無効の刻印</t>
    <rPh sb="0" eb="2">
      <t>ムコウ</t>
    </rPh>
    <rPh sb="3" eb="5">
      <t>コクイン</t>
    </rPh>
    <phoneticPr fontId="6"/>
  </si>
  <si>
    <t>掌握の刻印</t>
    <rPh sb="0" eb="2">
      <t>ショウアク</t>
    </rPh>
    <rPh sb="3" eb="5">
      <t>コクイン</t>
    </rPh>
    <phoneticPr fontId="6"/>
  </si>
  <si>
    <t>複製の刻印</t>
    <rPh sb="0" eb="2">
      <t>フクセイ</t>
    </rPh>
    <rPh sb="3" eb="5">
      <t>コクイン</t>
    </rPh>
    <phoneticPr fontId="6"/>
  </si>
  <si>
    <t>拒否の刻印</t>
    <rPh sb="0" eb="2">
      <t>キョヒ</t>
    </rPh>
    <rPh sb="3" eb="5">
      <t>コクイン</t>
    </rPh>
    <phoneticPr fontId="6"/>
  </si>
  <si>
    <t>霧散の刻印</t>
    <rPh sb="0" eb="2">
      <t>ムサン</t>
    </rPh>
    <rPh sb="3" eb="5">
      <t>コクイン</t>
    </rPh>
    <phoneticPr fontId="6"/>
  </si>
  <si>
    <t>仮初の生の刻印</t>
    <rPh sb="0" eb="2">
      <t>カリソメ</t>
    </rPh>
    <rPh sb="3" eb="4">
      <t>セイ</t>
    </rPh>
    <rPh sb="5" eb="7">
      <t>コクイン</t>
    </rPh>
    <phoneticPr fontId="6"/>
  </si>
  <si>
    <t>再生の刻印</t>
    <rPh sb="0" eb="2">
      <t>サイセイ</t>
    </rPh>
    <rPh sb="3" eb="5">
      <t>コクイン</t>
    </rPh>
    <phoneticPr fontId="6"/>
  </si>
  <si>
    <t>刻印</t>
    <rPh sb="0" eb="2">
      <t>コクイン</t>
    </rPh>
    <phoneticPr fontId="6"/>
  </si>
  <si>
    <t>自身</t>
    <rPh sb="0" eb="2">
      <t>ジシン</t>
    </rPh>
    <phoneticPr fontId="6"/>
  </si>
  <si>
    <t>常時</t>
    <rPh sb="0" eb="2">
      <t>ジョウジ</t>
    </rPh>
    <phoneticPr fontId="6"/>
  </si>
  <si>
    <t>-</t>
    <phoneticPr fontId="6"/>
  </si>
  <si>
    <t>なし</t>
    <phoneticPr fontId="6"/>
  </si>
  <si>
    <t>いつでも</t>
    <phoneticPr fontId="6"/>
  </si>
  <si>
    <t>単体</t>
    <rPh sb="0" eb="2">
      <t>タンタイ</t>
    </rPh>
    <phoneticPr fontId="6"/>
  </si>
  <si>
    <t>シーン</t>
    <phoneticPr fontId="6"/>
  </si>
  <si>
    <t>効果参照</t>
    <rPh sb="0" eb="2">
      <t>コウカ</t>
    </rPh>
    <rPh sb="2" eb="4">
      <t>サンショウ</t>
    </rPh>
    <phoneticPr fontId="6"/>
  </si>
  <si>
    <t>∴ドレッドノート∴の正位置効果、または逆位置効果を発生させる。逆位置効果を発生させた場合、その代償も支払う必要がある。</t>
    <rPh sb="10" eb="13">
      <t>セイイチ</t>
    </rPh>
    <rPh sb="13" eb="15">
      <t>コウカ</t>
    </rPh>
    <rPh sb="19" eb="20">
      <t>ギャク</t>
    </rPh>
    <rPh sb="20" eb="22">
      <t>イチ</t>
    </rPh>
    <rPh sb="22" eb="24">
      <t>コウカ</t>
    </rPh>
    <rPh sb="25" eb="27">
      <t>ハッセイ</t>
    </rPh>
    <rPh sb="31" eb="32">
      <t>ギャク</t>
    </rPh>
    <rPh sb="32" eb="34">
      <t>イチ</t>
    </rPh>
    <rPh sb="34" eb="36">
      <t>コウカ</t>
    </rPh>
    <rPh sb="37" eb="39">
      <t>ハッセイ</t>
    </rPh>
    <rPh sb="42" eb="44">
      <t>バアイ</t>
    </rPh>
    <rPh sb="47" eb="49">
      <t>ダイショウ</t>
    </rPh>
    <rPh sb="50" eb="52">
      <t>シハラ</t>
    </rPh>
    <rPh sb="53" eb="55">
      <t>ヒツヨウ</t>
    </rPh>
    <phoneticPr fontId="6"/>
  </si>
  <si>
    <t>∴ラピット・ウィット∴の正位置効果、または逆位置効果を発生させる。</t>
    <rPh sb="12" eb="15">
      <t>セイイチ</t>
    </rPh>
    <rPh sb="15" eb="17">
      <t>コウカ</t>
    </rPh>
    <rPh sb="21" eb="22">
      <t>ギャク</t>
    </rPh>
    <rPh sb="22" eb="24">
      <t>イチ</t>
    </rPh>
    <rPh sb="24" eb="26">
      <t>コウカ</t>
    </rPh>
    <rPh sb="27" eb="29">
      <t>ハッセイ</t>
    </rPh>
    <phoneticPr fontId="6"/>
  </si>
  <si>
    <t>∴フォーチュン・グラス∴の逆位置効果を発生させる。</t>
    <rPh sb="13" eb="14">
      <t>ギャク</t>
    </rPh>
    <rPh sb="14" eb="16">
      <t>イチ</t>
    </rPh>
    <rPh sb="16" eb="18">
      <t>コウカ</t>
    </rPh>
    <rPh sb="19" eb="21">
      <t>ハッセイ</t>
    </rPh>
    <phoneticPr fontId="6"/>
  </si>
  <si>
    <t>即座にシーンから退場する。</t>
    <rPh sb="0" eb="2">
      <t>ソクザ</t>
    </rPh>
    <rPh sb="8" eb="10">
      <t>タイジョウ</t>
    </rPh>
    <phoneticPr fontId="6"/>
  </si>
  <si>
    <t>R[2D10]</t>
    <phoneticPr fontId="6"/>
  </si>
  <si>
    <t>∴エフェメラ∴の正位置効果、または逆位置効果を発生させる。正位置効果でレリックを対象に取った場合、そのレリックは持ち主から近距離離れたエンゲージに落下する。</t>
    <rPh sb="29" eb="32">
      <t>セイイチ</t>
    </rPh>
    <rPh sb="32" eb="34">
      <t>コウカ</t>
    </rPh>
    <rPh sb="40" eb="42">
      <t>タイショウ</t>
    </rPh>
    <rPh sb="43" eb="44">
      <t>ト</t>
    </rPh>
    <rPh sb="46" eb="48">
      <t>バアイ</t>
    </rPh>
    <rPh sb="56" eb="57">
      <t>モ</t>
    </rPh>
    <rPh sb="58" eb="59">
      <t>ヌシ</t>
    </rPh>
    <rPh sb="61" eb="64">
      <t>キンキョリ</t>
    </rPh>
    <rPh sb="64" eb="65">
      <t>ハナ</t>
    </rPh>
    <rPh sb="73" eb="75">
      <t>ラッカ</t>
    </rPh>
    <phoneticPr fontId="6"/>
  </si>
  <si>
    <t>対象に「対象の受けている『種別：魔法』のアーツの効果を全て打ち消す」特殊攻撃を行う。</t>
    <rPh sb="4" eb="6">
      <t>タイショウ</t>
    </rPh>
    <rPh sb="7" eb="8">
      <t>ウ</t>
    </rPh>
    <rPh sb="13" eb="15">
      <t>シュベツ</t>
    </rPh>
    <rPh sb="16" eb="18">
      <t>マホウ</t>
    </rPh>
    <rPh sb="24" eb="26">
      <t>コウカ</t>
    </rPh>
    <rPh sb="27" eb="28">
      <t>スベ</t>
    </rPh>
    <rPh sb="29" eb="30">
      <t>ウ</t>
    </rPh>
    <rPh sb="31" eb="32">
      <t>ケ</t>
    </rPh>
    <rPh sb="34" eb="36">
      <t>トクシュ</t>
    </rPh>
    <rPh sb="36" eb="38">
      <t>コウゲキ</t>
    </rPh>
    <rPh sb="39" eb="40">
      <t>オコナ</t>
    </rPh>
    <phoneticPr fontId="3"/>
  </si>
  <si>
    <t>次に行う攻撃の対象に魔物(テネブリス、《魔物体質》を持つなど)が含まれるなら、ダメージロールに+【知性】÷5(端数切り上げ)する。</t>
    <rPh sb="0" eb="1">
      <t>ツギ</t>
    </rPh>
    <rPh sb="2" eb="3">
      <t>オコナ</t>
    </rPh>
    <rPh sb="4" eb="6">
      <t>コウゲキ</t>
    </rPh>
    <rPh sb="7" eb="9">
      <t>タイショウ</t>
    </rPh>
    <rPh sb="10" eb="12">
      <t>マモノ</t>
    </rPh>
    <rPh sb="20" eb="22">
      <t>マモノ</t>
    </rPh>
    <rPh sb="22" eb="24">
      <t>タイシツ</t>
    </rPh>
    <rPh sb="26" eb="27">
      <t>モ</t>
    </rPh>
    <rPh sb="32" eb="33">
      <t>フク</t>
    </rPh>
    <rPh sb="49" eb="51">
      <t>チセイ</t>
    </rPh>
    <rPh sb="55" eb="57">
      <t>ハスウ</t>
    </rPh>
    <rPh sb="57" eb="58">
      <t>キ</t>
    </rPh>
    <rPh sb="59" eb="60">
      <t>ア</t>
    </rPh>
    <phoneticPr fontId="3"/>
  </si>
  <si>
    <t>自身の準備している武器1つ(レリックを含む)を指定して使用する。戦闘中、その武器の威力と魔力の固定値それぞれに+[LV×3]点する。</t>
    <rPh sb="0" eb="2">
      <t>ジシン</t>
    </rPh>
    <rPh sb="3" eb="5">
      <t>ジュンビ</t>
    </rPh>
    <rPh sb="9" eb="11">
      <t>ブキ</t>
    </rPh>
    <rPh sb="19" eb="20">
      <t>フク</t>
    </rPh>
    <rPh sb="23" eb="25">
      <t>シテイ</t>
    </rPh>
    <rPh sb="27" eb="29">
      <t>シヨウ</t>
    </rPh>
    <rPh sb="32" eb="35">
      <t>セントウチュウ</t>
    </rPh>
    <rPh sb="38" eb="40">
      <t>ブキ</t>
    </rPh>
    <rPh sb="41" eb="43">
      <t>イリョク</t>
    </rPh>
    <rPh sb="44" eb="46">
      <t>マリョク</t>
    </rPh>
    <rPh sb="47" eb="50">
      <t>コテイチ</t>
    </rPh>
    <rPh sb="62" eb="63">
      <t>テン</t>
    </rPh>
    <phoneticPr fontId="6"/>
  </si>
  <si>
    <t>戦闘中、自身の全ての装甲値に+[LV×3]点する。</t>
    <rPh sb="0" eb="3">
      <t>セントウチュウ</t>
    </rPh>
    <rPh sb="7" eb="8">
      <t>スベ</t>
    </rPh>
    <rPh sb="10" eb="12">
      <t>ソウコウ</t>
    </rPh>
    <rPh sb="12" eb="13">
      <t>チ</t>
    </rPh>
    <rPh sb="21" eb="22">
      <t>テン</t>
    </rPh>
    <phoneticPr fontId="6"/>
  </si>
  <si>
    <t>受けるダメージを1D10点軽減する。このアイテムは「タイミング：プレダメージ」のダメージを軽減するアーツと特別に同時に使用できる。その場合、そのアーツで軽減するダメージに+1Ｄ10点する。</t>
    <rPh sb="0" eb="1">
      <t>ウ</t>
    </rPh>
    <rPh sb="12" eb="13">
      <t>テン</t>
    </rPh>
    <rPh sb="13" eb="15">
      <t>ケイゲン</t>
    </rPh>
    <rPh sb="45" eb="47">
      <t>ケイゲン</t>
    </rPh>
    <rPh sb="53" eb="55">
      <t>トクベツ</t>
    </rPh>
    <rPh sb="56" eb="58">
      <t>ドウジ</t>
    </rPh>
    <rPh sb="59" eb="61">
      <t>シヨウ</t>
    </rPh>
    <rPh sb="67" eb="69">
      <t>バアイ</t>
    </rPh>
    <rPh sb="76" eb="78">
      <t>ケイゲン</t>
    </rPh>
    <rPh sb="90" eb="91">
      <t>テン</t>
    </rPh>
    <phoneticPr fontId="7"/>
  </si>
  <si>
    <t>-</t>
    <phoneticPr fontId="6"/>
  </si>
  <si>
    <t>フィーリッズオルムの牙から精製した猛毒。ひとたび傷口から侵入すれば、周辺組織を壊死させる出血毒。</t>
    <rPh sb="10" eb="11">
      <t>キバ</t>
    </rPh>
    <rPh sb="13" eb="15">
      <t>セイセイ</t>
    </rPh>
    <rPh sb="17" eb="19">
      <t>モウドク</t>
    </rPh>
    <rPh sb="24" eb="26">
      <t>キズグチ</t>
    </rPh>
    <rPh sb="28" eb="30">
      <t>シンニュウ</t>
    </rPh>
    <rPh sb="34" eb="36">
      <t>シュウヘン</t>
    </rPh>
    <rPh sb="36" eb="38">
      <t>ソシキ</t>
    </rPh>
    <rPh sb="39" eb="41">
      <t>エシ</t>
    </rPh>
    <rPh sb="44" eb="46">
      <t>シュッケツ</t>
    </rPh>
    <rPh sb="46" eb="47">
      <t>ドク</t>
    </rPh>
    <phoneticPr fontId="6"/>
  </si>
  <si>
    <t>多数のナイフなど小物をしまうための鞘がついた革。ジャケットの裏などに仕込む者も。</t>
    <rPh sb="0" eb="2">
      <t>タスウ</t>
    </rPh>
    <rPh sb="8" eb="10">
      <t>コモノ</t>
    </rPh>
    <rPh sb="17" eb="18">
      <t>サヤ</t>
    </rPh>
    <rPh sb="22" eb="23">
      <t>カワ</t>
    </rPh>
    <rPh sb="30" eb="31">
      <t>ウラ</t>
    </rPh>
    <rPh sb="34" eb="36">
      <t>シコ</t>
    </rPh>
    <rPh sb="37" eb="38">
      <t>モノ</t>
    </rPh>
    <phoneticPr fontId="6"/>
  </si>
  <si>
    <t>各種族の教会が販売している、ラメンターのマナが込められたハネ。魔物の瘴気を浄化する力がある。</t>
    <rPh sb="0" eb="1">
      <t>カク</t>
    </rPh>
    <rPh sb="1" eb="3">
      <t>シュゾク</t>
    </rPh>
    <rPh sb="4" eb="6">
      <t>キョウカイ</t>
    </rPh>
    <rPh sb="7" eb="9">
      <t>ハンバイ</t>
    </rPh>
    <rPh sb="23" eb="24">
      <t>コ</t>
    </rPh>
    <rPh sb="31" eb="33">
      <t>マモノ</t>
    </rPh>
    <rPh sb="34" eb="36">
      <t>ショウキ</t>
    </rPh>
    <rPh sb="37" eb="39">
      <t>ジョウカ</t>
    </rPh>
    <rPh sb="41" eb="42">
      <t>チカラ</t>
    </rPh>
    <phoneticPr fontId="6"/>
  </si>
  <si>
    <t>局部と胸を重点的に護る、数寄者が製作した金属鎧。魔術によって強化されている。</t>
    <rPh sb="0" eb="1">
      <t>キョク</t>
    </rPh>
    <rPh sb="1" eb="2">
      <t>ブ</t>
    </rPh>
    <rPh sb="3" eb="4">
      <t>ムネ</t>
    </rPh>
    <rPh sb="5" eb="8">
      <t>ジュウテンテキ</t>
    </rPh>
    <rPh sb="9" eb="10">
      <t>マモ</t>
    </rPh>
    <rPh sb="12" eb="14">
      <t>スキ</t>
    </rPh>
    <rPh sb="14" eb="15">
      <t>モノ</t>
    </rPh>
    <rPh sb="16" eb="18">
      <t>セイサク</t>
    </rPh>
    <rPh sb="20" eb="22">
      <t>キンゾク</t>
    </rPh>
    <rPh sb="22" eb="23">
      <t>ヨロイ</t>
    </rPh>
    <rPh sb="24" eb="26">
      <t>マジュツ</t>
    </rPh>
    <rPh sb="30" eb="32">
      <t>キョウカ</t>
    </rPh>
    <phoneticPr fontId="6"/>
  </si>
  <si>
    <t>持ち主の気質に合わせて作られる、特別な護符。使い手のクセを低減する。</t>
    <rPh sb="0" eb="1">
      <t>モ</t>
    </rPh>
    <rPh sb="2" eb="3">
      <t>ヌシ</t>
    </rPh>
    <rPh sb="4" eb="6">
      <t>キシツ</t>
    </rPh>
    <rPh sb="7" eb="8">
      <t>ア</t>
    </rPh>
    <rPh sb="11" eb="12">
      <t>ツク</t>
    </rPh>
    <rPh sb="16" eb="18">
      <t>トクベツ</t>
    </rPh>
    <rPh sb="19" eb="21">
      <t>ゴフ</t>
    </rPh>
    <rPh sb="22" eb="23">
      <t>ツカ</t>
    </rPh>
    <rPh sb="24" eb="25">
      <t>テ</t>
    </rPh>
    <rPh sb="29" eb="31">
      <t>テイゲン</t>
    </rPh>
    <phoneticPr fontId="6"/>
  </si>
  <si>
    <t>[プレダメージ]1アクト1回、自分へのダメージを-3D10点にし、その後自身のSPを3D10点減少させる。</t>
    <rPh sb="13" eb="14">
      <t>カイ</t>
    </rPh>
    <rPh sb="15" eb="17">
      <t>ジブン</t>
    </rPh>
    <rPh sb="29" eb="30">
      <t>テン</t>
    </rPh>
    <rPh sb="35" eb="36">
      <t>ゴ</t>
    </rPh>
    <rPh sb="36" eb="38">
      <t>ジシン</t>
    </rPh>
    <rPh sb="46" eb="47">
      <t>テン</t>
    </rPh>
    <rPh sb="47" eb="49">
      <t>ゲンショウ</t>
    </rPh>
    <phoneticPr fontId="7"/>
  </si>
  <si>
    <t>対象に「次の物理攻撃のスペシャル率を25%にする」特殊攻撃を行う。</t>
    <rPh sb="0" eb="2">
      <t>タイショウ</t>
    </rPh>
    <rPh sb="4" eb="5">
      <t>ツギ</t>
    </rPh>
    <rPh sb="6" eb="8">
      <t>ブツリ</t>
    </rPh>
    <rPh sb="8" eb="10">
      <t>コウゲキ</t>
    </rPh>
    <rPh sb="16" eb="17">
      <t>リツ</t>
    </rPh>
    <rPh sb="25" eb="27">
      <t>トクシュ</t>
    </rPh>
    <rPh sb="27" eb="29">
      <t>コウゲキ</t>
    </rPh>
    <rPh sb="30" eb="31">
      <t>オコナ</t>
    </rPh>
    <phoneticPr fontId="3"/>
  </si>
  <si>
    <t>「威力：殴+5」の投擲武器を使用している扱いで射撃攻撃を行う。</t>
    <rPh sb="1" eb="3">
      <t>イリョク</t>
    </rPh>
    <rPh sb="4" eb="5">
      <t>ナグ</t>
    </rPh>
    <rPh sb="9" eb="11">
      <t>トウテキ</t>
    </rPh>
    <rPh sb="11" eb="13">
      <t>ブキ</t>
    </rPh>
    <rPh sb="14" eb="16">
      <t>シヨウ</t>
    </rPh>
    <rPh sb="20" eb="21">
      <t>アツカ</t>
    </rPh>
    <rPh sb="23" eb="25">
      <t>シャゲキ</t>
    </rPh>
    <rPh sb="25" eb="27">
      <t>コウゲキ</t>
    </rPh>
    <rPh sb="28" eb="29">
      <t>オコナ</t>
    </rPh>
    <phoneticPr fontId="3"/>
  </si>
  <si>
    <t>自身の常備化している武器1つ(レリック以外)の「威力」に+5、「重量」に+3する。</t>
    <rPh sb="0" eb="2">
      <t>ジシン</t>
    </rPh>
    <rPh sb="3" eb="6">
      <t>ジョウビカ</t>
    </rPh>
    <rPh sb="10" eb="12">
      <t>ブキ</t>
    </rPh>
    <rPh sb="19" eb="21">
      <t>イガイ</t>
    </rPh>
    <rPh sb="24" eb="26">
      <t>イリョク</t>
    </rPh>
    <rPh sb="32" eb="34">
      <t>ジュウリョウ</t>
    </rPh>
    <phoneticPr fontId="6"/>
  </si>
  <si>
    <t>対象に「無+10のダメージを与え、この効果で与えたダメージの合計の半分の数値だけ自身のHPを回復する(癒装甲値は無視する)」特殊攻撃を行う。対象が「放心」状態か眠っていなければ、このアーツの効果は現れない。</t>
    <rPh sb="0" eb="2">
      <t>タイショウ</t>
    </rPh>
    <rPh sb="4" eb="5">
      <t>ム</t>
    </rPh>
    <rPh sb="14" eb="15">
      <t>アタ</t>
    </rPh>
    <rPh sb="19" eb="21">
      <t>コウカ</t>
    </rPh>
    <rPh sb="22" eb="23">
      <t>アタ</t>
    </rPh>
    <rPh sb="30" eb="32">
      <t>ゴウケイ</t>
    </rPh>
    <rPh sb="33" eb="35">
      <t>ハンブン</t>
    </rPh>
    <rPh sb="36" eb="38">
      <t>スウチ</t>
    </rPh>
    <rPh sb="40" eb="42">
      <t>ジシン</t>
    </rPh>
    <rPh sb="46" eb="48">
      <t>カイフク</t>
    </rPh>
    <rPh sb="51" eb="52">
      <t>ユ</t>
    </rPh>
    <rPh sb="52" eb="54">
      <t>ソウコウ</t>
    </rPh>
    <rPh sb="54" eb="55">
      <t>チ</t>
    </rPh>
    <rPh sb="56" eb="58">
      <t>ムシ</t>
    </rPh>
    <rPh sb="62" eb="66">
      <t>トクシュコウゲキ</t>
    </rPh>
    <rPh sb="67" eb="68">
      <t>オコナ</t>
    </rPh>
    <rPh sb="70" eb="72">
      <t>タイショウ</t>
    </rPh>
    <rPh sb="74" eb="76">
      <t>ホウシン</t>
    </rPh>
    <rPh sb="77" eb="79">
      <t>ジョウタイ</t>
    </rPh>
    <rPh sb="80" eb="81">
      <t>ネム</t>
    </rPh>
    <rPh sb="95" eb="97">
      <t>コウカ</t>
    </rPh>
    <rPh sb="98" eb="99">
      <t>アラワ</t>
    </rPh>
    <phoneticPr fontId="3"/>
  </si>
  <si>
    <t>「分類：ユーモア」のアーツを1個取得する。「分類：ユーモア」のアーツは自身が怨痕者でない場合、決戦ステージでは使用できない。</t>
    <rPh sb="1" eb="3">
      <t>ブンルイ</t>
    </rPh>
    <rPh sb="15" eb="16">
      <t>コ</t>
    </rPh>
    <rPh sb="16" eb="18">
      <t>シュトク</t>
    </rPh>
    <rPh sb="22" eb="24">
      <t>ブンルイ</t>
    </rPh>
    <rPh sb="35" eb="37">
      <t>ジシン</t>
    </rPh>
    <rPh sb="38" eb="40">
      <t>エンコン</t>
    </rPh>
    <rPh sb="40" eb="41">
      <t>シャ</t>
    </rPh>
    <rPh sb="44" eb="46">
      <t>バアイ</t>
    </rPh>
    <rPh sb="47" eb="49">
      <t>ケッセン</t>
    </rPh>
    <rPh sb="55" eb="57">
      <t>シヨウ</t>
    </rPh>
    <phoneticPr fontId="6"/>
  </si>
  <si>
    <t>ユーモア</t>
    <phoneticPr fontId="6"/>
  </si>
  <si>
    <t>カスケットラメンター</t>
    <phoneticPr fontId="6"/>
  </si>
  <si>
    <t>ブリューナク</t>
    <phoneticPr fontId="6"/>
  </si>
  <si>
    <t>クラウ・ソラス</t>
    <phoneticPr fontId="6"/>
  </si>
  <si>
    <t>クラウ・ソラス(破損)</t>
    <rPh sb="8" eb="10">
      <t>ハソン</t>
    </rPh>
    <phoneticPr fontId="6"/>
  </si>
  <si>
    <t>ヴィーラ・マナス</t>
    <phoneticPr fontId="6"/>
  </si>
  <si>
    <t>バルムンク</t>
    <phoneticPr fontId="6"/>
  </si>
  <si>
    <t>ダインスレイヴ</t>
    <phoneticPr fontId="6"/>
  </si>
  <si>
    <t>リア・ファイル</t>
    <phoneticPr fontId="6"/>
  </si>
  <si>
    <t>クリムゾンクレセント</t>
    <phoneticPr fontId="6"/>
  </si>
  <si>
    <t>スルト</t>
    <phoneticPr fontId="6"/>
  </si>
  <si>
    <t>ミョルニル</t>
    <phoneticPr fontId="6"/>
  </si>
  <si>
    <t>カーラ・ヴァーユ</t>
    <phoneticPr fontId="6"/>
  </si>
  <si>
    <t>アシュタロト</t>
    <phoneticPr fontId="6"/>
  </si>
  <si>
    <t>堕天使の羽の刻印</t>
    <rPh sb="0" eb="3">
      <t>ダテンシ</t>
    </rPh>
    <rPh sb="4" eb="5">
      <t>ハネ</t>
    </rPh>
    <rPh sb="6" eb="8">
      <t>コクイン</t>
    </rPh>
    <phoneticPr fontId="6"/>
  </si>
  <si>
    <t>霧吹きアタック</t>
    <rPh sb="0" eb="2">
      <t>キリフ</t>
    </rPh>
    <phoneticPr fontId="6"/>
  </si>
  <si>
    <t>サニーサイドアップ</t>
    <phoneticPr fontId="6"/>
  </si>
  <si>
    <t>ユーモア</t>
    <phoneticPr fontId="6"/>
  </si>
  <si>
    <t>なし</t>
    <phoneticPr fontId="6"/>
  </si>
  <si>
    <t>-</t>
    <phoneticPr fontId="6"/>
  </si>
  <si>
    <t>シーン(強制)</t>
    <rPh sb="4" eb="6">
      <t>キョウセイ</t>
    </rPh>
    <phoneticPr fontId="6"/>
  </si>
  <si>
    <t>対象に3D10点のダメージを与える。このアーツはそのキャラクターを操作しているプレイヤー(ルフィアンやレギオンも含み、NPCならHLを参照する)が眼鏡をかけていなければ効果がない。</t>
    <rPh sb="0" eb="2">
      <t>タイショウ</t>
    </rPh>
    <rPh sb="7" eb="8">
      <t>テン</t>
    </rPh>
    <rPh sb="14" eb="15">
      <t>アタ</t>
    </rPh>
    <rPh sb="33" eb="35">
      <t>ソウサ</t>
    </rPh>
    <rPh sb="56" eb="57">
      <t>フク</t>
    </rPh>
    <rPh sb="67" eb="69">
      <t>サンショウ</t>
    </rPh>
    <rPh sb="73" eb="75">
      <t>メガネ</t>
    </rPh>
    <rPh sb="84" eb="86">
      <t>コウカ</t>
    </rPh>
    <phoneticPr fontId="6"/>
  </si>
  <si>
    <t>笑ってはいけない24時</t>
    <rPh sb="0" eb="1">
      <t>ワラ</t>
    </rPh>
    <rPh sb="10" eb="11">
      <t>ジ</t>
    </rPh>
    <phoneticPr fontId="6"/>
  </si>
  <si>
    <t>麦チョコになれ！</t>
    <rPh sb="0" eb="1">
      <t>ムギ</t>
    </rPh>
    <phoneticPr fontId="6"/>
  </si>
  <si>
    <t>【感情】</t>
    <rPh sb="1" eb="3">
      <t>カンジョウ</t>
    </rPh>
    <phoneticPr fontId="6"/>
  </si>
  <si>
    <t>メジャー</t>
    <phoneticPr fontId="6"/>
  </si>
  <si>
    <t>S4</t>
    <phoneticPr fontId="6"/>
  </si>
  <si>
    <t>対象に「魔力：殴+10、命中した場合『重圧』を与える」特殊攻撃を行う。このキャラクターを操作しているPLないしHLが「目を見開きながら卵を握り潰した」なら、「魔力：殴+35、命中した場合『重圧』を与える」特殊攻撃になり、「対象：範囲(強制)」になる。握り潰した卵は責任を持って目玉焼きにして自身が食べなければならない。</t>
    <rPh sb="0" eb="2">
      <t>タイショウ</t>
    </rPh>
    <rPh sb="4" eb="6">
      <t>マリョク</t>
    </rPh>
    <rPh sb="7" eb="8">
      <t>ナグ</t>
    </rPh>
    <rPh sb="12" eb="14">
      <t>メイチュウ</t>
    </rPh>
    <rPh sb="16" eb="18">
      <t>バアイ</t>
    </rPh>
    <rPh sb="19" eb="21">
      <t>ジュウアツ</t>
    </rPh>
    <rPh sb="23" eb="24">
      <t>アタ</t>
    </rPh>
    <rPh sb="27" eb="29">
      <t>トクシュ</t>
    </rPh>
    <rPh sb="29" eb="31">
      <t>コウゲキ</t>
    </rPh>
    <rPh sb="32" eb="33">
      <t>オコナ</t>
    </rPh>
    <rPh sb="44" eb="46">
      <t>ソウサ</t>
    </rPh>
    <rPh sb="59" eb="60">
      <t>メ</t>
    </rPh>
    <rPh sb="61" eb="63">
      <t>ミヒラ</t>
    </rPh>
    <rPh sb="67" eb="68">
      <t>タマゴ</t>
    </rPh>
    <rPh sb="69" eb="70">
      <t>ニギ</t>
    </rPh>
    <rPh sb="71" eb="72">
      <t>ツブ</t>
    </rPh>
    <rPh sb="79" eb="81">
      <t>マリョク</t>
    </rPh>
    <rPh sb="82" eb="83">
      <t>ナグ</t>
    </rPh>
    <rPh sb="87" eb="89">
      <t>メイチュウ</t>
    </rPh>
    <rPh sb="91" eb="93">
      <t>バアイ</t>
    </rPh>
    <rPh sb="94" eb="96">
      <t>ジュウアツ</t>
    </rPh>
    <rPh sb="98" eb="99">
      <t>アタ</t>
    </rPh>
    <rPh sb="102" eb="104">
      <t>トクシュ</t>
    </rPh>
    <rPh sb="104" eb="106">
      <t>コウゲキ</t>
    </rPh>
    <rPh sb="111" eb="113">
      <t>タイショウ</t>
    </rPh>
    <rPh sb="114" eb="116">
      <t>ハンイ</t>
    </rPh>
    <rPh sb="117" eb="119">
      <t>キョウセイ</t>
    </rPh>
    <rPh sb="125" eb="126">
      <t>ニギ</t>
    </rPh>
    <rPh sb="127" eb="128">
      <t>ツブ</t>
    </rPh>
    <rPh sb="130" eb="131">
      <t>タマゴ</t>
    </rPh>
    <rPh sb="132" eb="134">
      <t>セキニン</t>
    </rPh>
    <rPh sb="135" eb="136">
      <t>モ</t>
    </rPh>
    <rPh sb="138" eb="141">
      <t>メダマヤ</t>
    </rPh>
    <rPh sb="145" eb="147">
      <t>ジシン</t>
    </rPh>
    <rPh sb="148" eb="149">
      <t>タ</t>
    </rPh>
    <phoneticPr fontId="6"/>
  </si>
  <si>
    <t>単体</t>
    <rPh sb="0" eb="2">
      <t>タンタイ</t>
    </rPh>
    <phoneticPr fontId="6"/>
  </si>
  <si>
    <t>至近～超遠</t>
    <rPh sb="0" eb="2">
      <t>シキン</t>
    </rPh>
    <rPh sb="3" eb="4">
      <t>チョウ</t>
    </rPh>
    <rPh sb="4" eb="5">
      <t>エン</t>
    </rPh>
    <phoneticPr fontId="3"/>
  </si>
  <si>
    <t>なし</t>
    <phoneticPr fontId="6"/>
  </si>
  <si>
    <t>セットアップフェイズまたはシーン登場時に使用できる。そのシーン中、笑ったプレイヤーの操作するキャラクター(PCやNPCを含む)は、笑う度にSPないしDPに1D10点のダメージを受ける。</t>
    <rPh sb="16" eb="18">
      <t>トウジョウ</t>
    </rPh>
    <rPh sb="18" eb="19">
      <t>ジ</t>
    </rPh>
    <rPh sb="20" eb="22">
      <t>シヨウ</t>
    </rPh>
    <rPh sb="31" eb="32">
      <t>チュウ</t>
    </rPh>
    <rPh sb="33" eb="34">
      <t>ワラ</t>
    </rPh>
    <rPh sb="42" eb="44">
      <t>ソウサ</t>
    </rPh>
    <rPh sb="60" eb="61">
      <t>フク</t>
    </rPh>
    <rPh sb="65" eb="66">
      <t>ワラ</t>
    </rPh>
    <rPh sb="67" eb="68">
      <t>タビ</t>
    </rPh>
    <rPh sb="81" eb="82">
      <t>テン</t>
    </rPh>
    <rPh sb="88" eb="89">
      <t>ウ</t>
    </rPh>
    <phoneticPr fontId="6"/>
  </si>
  <si>
    <t>至近～近</t>
    <rPh sb="0" eb="2">
      <t>シキン</t>
    </rPh>
    <rPh sb="3" eb="4">
      <t>キン</t>
    </rPh>
    <phoneticPr fontId="6"/>
  </si>
  <si>
    <t>対象に「命中した場合、『状態異常：麦チョコ』にする」特殊攻撃を行う。『麦チョコ』になったキャラクターは、【肉体】と【敏捷】が10になる(技能率のみ再計算する)。『麦チョコ』状態はクリンナップフェイズに自動的に解除される。『麦チョコ』状態のキャラクターは食べられると「死亡」する。</t>
    <rPh sb="0" eb="2">
      <t>タイショウ</t>
    </rPh>
    <rPh sb="4" eb="6">
      <t>メイチュウ</t>
    </rPh>
    <rPh sb="8" eb="10">
      <t>バアイ</t>
    </rPh>
    <rPh sb="12" eb="14">
      <t>ジョウタイ</t>
    </rPh>
    <rPh sb="14" eb="16">
      <t>イジョウ</t>
    </rPh>
    <rPh sb="17" eb="18">
      <t>ムギ</t>
    </rPh>
    <rPh sb="26" eb="28">
      <t>トクシュ</t>
    </rPh>
    <rPh sb="28" eb="30">
      <t>コウゲキ</t>
    </rPh>
    <rPh sb="31" eb="32">
      <t>オコナ</t>
    </rPh>
    <rPh sb="35" eb="36">
      <t>ムギ</t>
    </rPh>
    <rPh sb="53" eb="55">
      <t>ニクタイ</t>
    </rPh>
    <rPh sb="58" eb="60">
      <t>ビンショウ</t>
    </rPh>
    <rPh sb="68" eb="70">
      <t>ギノウ</t>
    </rPh>
    <rPh sb="70" eb="71">
      <t>リツ</t>
    </rPh>
    <rPh sb="73" eb="76">
      <t>サイケイサン</t>
    </rPh>
    <rPh sb="81" eb="82">
      <t>ムギ</t>
    </rPh>
    <rPh sb="86" eb="88">
      <t>ジョウタイ</t>
    </rPh>
    <rPh sb="100" eb="103">
      <t>ジドウテキ</t>
    </rPh>
    <rPh sb="104" eb="106">
      <t>カイジョ</t>
    </rPh>
    <rPh sb="111" eb="112">
      <t>ムギ</t>
    </rPh>
    <rPh sb="116" eb="118">
      <t>ジョウタイ</t>
    </rPh>
    <rPh sb="126" eb="127">
      <t>タ</t>
    </rPh>
    <rPh sb="133" eb="135">
      <t>シボウ</t>
    </rPh>
    <phoneticPr fontId="6"/>
  </si>
  <si>
    <t>秘めたる力</t>
    <rPh sb="0" eb="1">
      <t>ヒ</t>
    </rPh>
    <rPh sb="4" eb="5">
      <t>チカラ</t>
    </rPh>
    <phoneticPr fontId="6"/>
  </si>
  <si>
    <t>S</t>
    <phoneticPr fontId="6"/>
  </si>
  <si>
    <t>無情の兵</t>
    <rPh sb="0" eb="2">
      <t>ムジョウ</t>
    </rPh>
    <rPh sb="3" eb="4">
      <t>ヘイ</t>
    </rPh>
    <phoneticPr fontId="6"/>
  </si>
  <si>
    <t>LV10</t>
    <phoneticPr fontId="6"/>
  </si>
  <si>
    <t>このアーツは特別にレギオンのみが取得できる。自身のあらゆる技能率に+[LV]×10％する。</t>
    <rPh sb="6" eb="8">
      <t>トクベツ</t>
    </rPh>
    <rPh sb="16" eb="18">
      <t>シュトク</t>
    </rPh>
    <rPh sb="22" eb="24">
      <t>ジシン</t>
    </rPh>
    <rPh sb="29" eb="31">
      <t>ギノウ</t>
    </rPh>
    <rPh sb="31" eb="32">
      <t>リツ</t>
    </rPh>
    <phoneticPr fontId="6"/>
  </si>
  <si>
    <t>聖牙、剣、銃</t>
    <rPh sb="0" eb="1">
      <t>セイ</t>
    </rPh>
    <rPh sb="1" eb="2">
      <t>ガ</t>
    </rPh>
    <rPh sb="3" eb="4">
      <t>ケン</t>
    </rPh>
    <rPh sb="5" eb="6">
      <t>ジュウ</t>
    </rPh>
    <phoneticPr fontId="6"/>
  </si>
  <si>
    <t>聖牙、剣</t>
    <rPh sb="0" eb="1">
      <t>セイ</t>
    </rPh>
    <rPh sb="1" eb="2">
      <t>ガ</t>
    </rPh>
    <rPh sb="3" eb="4">
      <t>ケン</t>
    </rPh>
    <phoneticPr fontId="6"/>
  </si>
  <si>
    <t>聖牙、弓</t>
    <rPh sb="0" eb="1">
      <t>セイ</t>
    </rPh>
    <rPh sb="1" eb="2">
      <t>ガ</t>
    </rPh>
    <rPh sb="3" eb="4">
      <t>ユミ</t>
    </rPh>
    <phoneticPr fontId="6"/>
  </si>
  <si>
    <t>聖牙、肉体</t>
    <rPh sb="0" eb="1">
      <t>セイ</t>
    </rPh>
    <rPh sb="1" eb="2">
      <t>ガ</t>
    </rPh>
    <rPh sb="3" eb="5">
      <t>ニクタイ</t>
    </rPh>
    <phoneticPr fontId="6"/>
  </si>
  <si>
    <t>聖牙、鎌、投擲</t>
    <rPh sb="0" eb="1">
      <t>セイ</t>
    </rPh>
    <rPh sb="1" eb="2">
      <t>ガ</t>
    </rPh>
    <rPh sb="3" eb="4">
      <t>カマ</t>
    </rPh>
    <rPh sb="5" eb="7">
      <t>トウテキ</t>
    </rPh>
    <phoneticPr fontId="6"/>
  </si>
  <si>
    <t>聖牙、斧</t>
    <rPh sb="0" eb="1">
      <t>セイ</t>
    </rPh>
    <rPh sb="1" eb="2">
      <t>ガ</t>
    </rPh>
    <rPh sb="3" eb="4">
      <t>オノ</t>
    </rPh>
    <phoneticPr fontId="6"/>
  </si>
  <si>
    <t>対象の持つフェイトがアクト終了時まで「忘失」状態になり、使用不可能となる。また、遺痕者以外が対象と会った時、不信感を抱くようになる。</t>
    <rPh sb="0" eb="2">
      <t>タイショウ</t>
    </rPh>
    <rPh sb="3" eb="4">
      <t>モ</t>
    </rPh>
    <rPh sb="13" eb="16">
      <t>シュウリョウジ</t>
    </rPh>
    <rPh sb="19" eb="21">
      <t>ボウシツ</t>
    </rPh>
    <rPh sb="22" eb="24">
      <t>ジョウタイ</t>
    </rPh>
    <rPh sb="28" eb="30">
      <t>シヨウ</t>
    </rPh>
    <rPh sb="30" eb="33">
      <t>フカノウ</t>
    </rPh>
    <rPh sb="40" eb="42">
      <t>イコン</t>
    </rPh>
    <rPh sb="42" eb="43">
      <t>シャ</t>
    </rPh>
    <rPh sb="43" eb="45">
      <t>イガイ</t>
    </rPh>
    <rPh sb="46" eb="48">
      <t>タイショウ</t>
    </rPh>
    <rPh sb="49" eb="50">
      <t>ア</t>
    </rPh>
    <rPh sb="52" eb="53">
      <t>トキ</t>
    </rPh>
    <rPh sb="54" eb="57">
      <t>フシンカン</t>
    </rPh>
    <rPh sb="58" eb="59">
      <t>イダ</t>
    </rPh>
    <phoneticPr fontId="6"/>
  </si>
  <si>
    <t>R[3D10]</t>
    <phoneticPr fontId="6"/>
  </si>
  <si>
    <t>セットアップ</t>
    <phoneticPr fontId="6"/>
  </si>
  <si>
    <t>「クリムゾンクレセント」を常備化する。「クリムゾンクレセント」を使用して攻撃・リアクションを行う度、SPが1点減少する。</t>
    <rPh sb="13" eb="16">
      <t>ジョウビカ</t>
    </rPh>
    <rPh sb="32" eb="34">
      <t>シヨウ</t>
    </rPh>
    <rPh sb="36" eb="38">
      <t>コウゲキ</t>
    </rPh>
    <rPh sb="46" eb="47">
      <t>オコナ</t>
    </rPh>
    <rPh sb="48" eb="49">
      <t>タビ</t>
    </rPh>
    <rPh sb="54" eb="55">
      <t>テン</t>
    </rPh>
    <rPh sb="55" eb="57">
      <t>ゲンショウ</t>
    </rPh>
    <phoneticPr fontId="6"/>
  </si>
  <si>
    <t>プレアクトで入手する所持金に[LV×5]ホーンを追加する。</t>
    <rPh sb="6" eb="8">
      <t>ニュウシュ</t>
    </rPh>
    <rPh sb="10" eb="13">
      <t>ショジキン</t>
    </rPh>
    <rPh sb="24" eb="26">
      <t>ツイカ</t>
    </rPh>
    <phoneticPr fontId="3"/>
  </si>
  <si>
    <t>メインフェイズを消費して発動する。自身の望みを1つだけ叶える。代償は願望と同等のものとなるが、最終的にはHLが決定する。その代償は自身ただ一人で支払いきれる範囲でなければ、望みを叶えることはできない。例えば、ある怨痕者を遺痕者に戻そうとすれば、自身が怨痕者になるであろう。迷ったら、既存のグロウの効果のいずれかにするとよい。その場合、代償はそのグロウと同一にすればよい。このグロウで叶えられる願いは、グロウ1回分以上の効果を超えることはない。</t>
    <rPh sb="34" eb="36">
      <t>ガンボウ</t>
    </rPh>
    <rPh sb="37" eb="39">
      <t>ドウトウ</t>
    </rPh>
    <rPh sb="55" eb="57">
      <t>ケッテイ</t>
    </rPh>
    <rPh sb="62" eb="64">
      <t>ダイショウ</t>
    </rPh>
    <rPh sb="65" eb="67">
      <t>ジシン</t>
    </rPh>
    <rPh sb="69" eb="71">
      <t>ヒトリ</t>
    </rPh>
    <rPh sb="72" eb="74">
      <t>シハラ</t>
    </rPh>
    <rPh sb="78" eb="80">
      <t>ハンイ</t>
    </rPh>
    <rPh sb="86" eb="87">
      <t>ノゾ</t>
    </rPh>
    <rPh sb="89" eb="90">
      <t>カナ</t>
    </rPh>
    <rPh sb="191" eb="192">
      <t>カナ</t>
    </rPh>
    <rPh sb="196" eb="197">
      <t>ネガ</t>
    </rPh>
    <rPh sb="204" eb="205">
      <t>カイ</t>
    </rPh>
    <rPh sb="205" eb="206">
      <t>ブン</t>
    </rPh>
    <rPh sb="206" eb="208">
      <t>イジョウ</t>
    </rPh>
    <rPh sb="209" eb="211">
      <t>コウカ</t>
    </rPh>
    <rPh sb="212" eb="213">
      <t>コ</t>
    </rPh>
    <phoneticPr fontId="7"/>
  </si>
  <si>
    <t>対象の武器、防具、アイテムの中から1つを「破壊」する。レリックを選択した場合、所有者の足元に落ちる。攻撃やリアクションに使用されているレリックが、ダメージロール前に「破壊」された場合、その判定は自動失敗となるが、グロウによって発生したメインフェイズに対しては判定までは失敗させられない。この効果に対して∴閃知∴の正位置を使用した場合、対象の装備全てを使用不可にするのではなく、装備1つが使用不可にされる対象が範囲(強制)になる。</t>
    <rPh sb="3" eb="5">
      <t>ブキ</t>
    </rPh>
    <rPh sb="21" eb="23">
      <t>ハカイ</t>
    </rPh>
    <rPh sb="39" eb="42">
      <t>ショユウシャ</t>
    </rPh>
    <rPh sb="43" eb="45">
      <t>アシモト</t>
    </rPh>
    <rPh sb="46" eb="47">
      <t>オ</t>
    </rPh>
    <rPh sb="80" eb="81">
      <t>マエ</t>
    </rPh>
    <rPh sb="83" eb="85">
      <t>ハカイ</t>
    </rPh>
    <rPh sb="89" eb="91">
      <t>バアイ</t>
    </rPh>
    <rPh sb="113" eb="115">
      <t>ハッセイ</t>
    </rPh>
    <rPh sb="125" eb="126">
      <t>タイ</t>
    </rPh>
    <rPh sb="129" eb="131">
      <t>ハンテイ</t>
    </rPh>
    <rPh sb="134" eb="136">
      <t>シッパイ</t>
    </rPh>
    <rPh sb="152" eb="153">
      <t>セン</t>
    </rPh>
    <rPh sb="153" eb="154">
      <t>チ</t>
    </rPh>
    <phoneticPr fontId="7"/>
  </si>
  <si>
    <t>ダメージを適応する直前まで使用できる。ある1回のメインフェイズやグロウによって、対象の受けるダメージを0にし、それによって発生する不利益を全て打ち消す。</t>
    <rPh sb="5" eb="7">
      <t>テキオウ</t>
    </rPh>
    <rPh sb="9" eb="11">
      <t>チョクゼン</t>
    </rPh>
    <rPh sb="13" eb="15">
      <t>シヨウ</t>
    </rPh>
    <rPh sb="22" eb="23">
      <t>カイ</t>
    </rPh>
    <rPh sb="40" eb="42">
      <t>タイショウ</t>
    </rPh>
    <rPh sb="43" eb="44">
      <t>ウ</t>
    </rPh>
    <rPh sb="61" eb="63">
      <t>ハッセイ</t>
    </rPh>
    <rPh sb="65" eb="68">
      <t>フリエキ</t>
    </rPh>
    <rPh sb="69" eb="70">
      <t>スベ</t>
    </rPh>
    <rPh sb="71" eb="72">
      <t>ウ</t>
    </rPh>
    <rPh sb="73" eb="74">
      <t>ケ</t>
    </rPh>
    <phoneticPr fontId="6"/>
  </si>
  <si>
    <t>ダメージを適応する直前まで使用できる。ある1回のメインフェイズやグロウによって発生するダメージを0にし、それによって発生する不利益を全て打ち消す。</t>
    <rPh sb="22" eb="23">
      <t>カイ</t>
    </rPh>
    <rPh sb="39" eb="41">
      <t>ハッセイ</t>
    </rPh>
    <rPh sb="58" eb="60">
      <t>ハッセイ</t>
    </rPh>
    <rPh sb="62" eb="65">
      <t>フリエキ</t>
    </rPh>
    <rPh sb="66" eb="67">
      <t>スベ</t>
    </rPh>
    <rPh sb="68" eb="69">
      <t>ウ</t>
    </rPh>
    <rPh sb="70" eb="71">
      <t>ケ</t>
    </rPh>
    <phoneticPr fontId="6"/>
  </si>
  <si>
    <t>『汝、希望を保て。深淵の底にあれど、不屈の光あらばこの世は安寧なり』
善にしてコッソ族の象徴たる、“無翼の頭竜”ラトリック・シュナイド＝マグナカルタの遺した聖牙。
八つに分かれて世界を放浪する槍、八閃槍ブリューナク。ブリューナクは契約者に希望を持つことを求める。契約の証は利き足の踵に現れる。／束縛：あなたは絶望してはいけない。常に希望を振りまき、可能な限り近くにいるヒトを助けねばならない。／離反：あなたが絶望したり、守れたヒトを助けなかった時、ブリューナクはあなたの魂の元から去り、二度と接触しない。印は全て効力を失う。</t>
    <rPh sb="35" eb="36">
      <t>ゼン</t>
    </rPh>
    <rPh sb="42" eb="43">
      <t>ゾク</t>
    </rPh>
    <rPh sb="44" eb="46">
      <t>ショウチョウ</t>
    </rPh>
    <rPh sb="75" eb="76">
      <t>ノコ</t>
    </rPh>
    <rPh sb="78" eb="79">
      <t>セイ</t>
    </rPh>
    <rPh sb="79" eb="80">
      <t>ガ</t>
    </rPh>
    <rPh sb="82" eb="83">
      <t>ヤッ</t>
    </rPh>
    <rPh sb="85" eb="86">
      <t>ワ</t>
    </rPh>
    <rPh sb="89" eb="91">
      <t>セカイ</t>
    </rPh>
    <rPh sb="92" eb="94">
      <t>ホウロウ</t>
    </rPh>
    <rPh sb="96" eb="97">
      <t>ヤリ</t>
    </rPh>
    <rPh sb="98" eb="99">
      <t>ハチ</t>
    </rPh>
    <rPh sb="99" eb="100">
      <t>セン</t>
    </rPh>
    <rPh sb="100" eb="101">
      <t>ヤリ</t>
    </rPh>
    <rPh sb="115" eb="118">
      <t>ケイヤクシャ</t>
    </rPh>
    <rPh sb="119" eb="121">
      <t>キボウ</t>
    </rPh>
    <rPh sb="122" eb="123">
      <t>モ</t>
    </rPh>
    <rPh sb="127" eb="128">
      <t>モト</t>
    </rPh>
    <rPh sb="131" eb="133">
      <t>ケイヤク</t>
    </rPh>
    <rPh sb="134" eb="135">
      <t>アカシ</t>
    </rPh>
    <rPh sb="136" eb="137">
      <t>キ</t>
    </rPh>
    <rPh sb="138" eb="139">
      <t>アシ</t>
    </rPh>
    <rPh sb="140" eb="141">
      <t>カカト</t>
    </rPh>
    <rPh sb="142" eb="143">
      <t>アラワ</t>
    </rPh>
    <rPh sb="147" eb="149">
      <t>ソクバク</t>
    </rPh>
    <rPh sb="154" eb="156">
      <t>ゼツボウ</t>
    </rPh>
    <rPh sb="164" eb="165">
      <t>ツネ</t>
    </rPh>
    <rPh sb="166" eb="168">
      <t>キボウ</t>
    </rPh>
    <rPh sb="169" eb="170">
      <t>フ</t>
    </rPh>
    <rPh sb="174" eb="176">
      <t>カノウ</t>
    </rPh>
    <rPh sb="177" eb="178">
      <t>カギ</t>
    </rPh>
    <rPh sb="179" eb="180">
      <t>チカ</t>
    </rPh>
    <rPh sb="187" eb="188">
      <t>タス</t>
    </rPh>
    <rPh sb="197" eb="199">
      <t>リハン</t>
    </rPh>
    <rPh sb="204" eb="206">
      <t>ゼツボウ</t>
    </rPh>
    <rPh sb="210" eb="211">
      <t>マモ</t>
    </rPh>
    <rPh sb="216" eb="217">
      <t>タス</t>
    </rPh>
    <rPh sb="222" eb="223">
      <t>トキ</t>
    </rPh>
    <rPh sb="235" eb="236">
      <t>タマシイ</t>
    </rPh>
    <rPh sb="237" eb="238">
      <t>モト</t>
    </rPh>
    <rPh sb="240" eb="241">
      <t>サ</t>
    </rPh>
    <rPh sb="243" eb="245">
      <t>ニド</t>
    </rPh>
    <rPh sb="246" eb="248">
      <t>セッショク</t>
    </rPh>
    <rPh sb="252" eb="253">
      <t>イン</t>
    </rPh>
    <rPh sb="254" eb="255">
      <t>スベ</t>
    </rPh>
    <rPh sb="256" eb="258">
      <t>コウリョク</t>
    </rPh>
    <rPh sb="259" eb="260">
      <t>ウシナ</t>
    </rPh>
    <phoneticPr fontId="6"/>
  </si>
  <si>
    <t>『汝、常に疑うべし。それが親であれ、神であれ』
善にしてデュルフの象徴たる、“疑念の長弓”セイク＝レッドの遺した聖牙。
地に伏せあらゆるものを疑う、漆黒弓ヴィーラ・マナス。猜疑心の塊であるこの長弓は、他人を滅多に信頼しないため帰依者も少ない。契約の証は右目に現れる。／束縛：あなたは常に物事を疑ってかからねばならない。そしてその裏にある真意を図り、己の正義を成さねばならない。／離反：あなたが何者も信じられなくなった時、ヴィーラ・マナスはあなたの元を離れる。ヴィーラ・マナスも疑心暗鬼の果てに目的を見失ったためだ。印は全て効力を失う。</t>
    <rPh sb="24" eb="25">
      <t>ゼン</t>
    </rPh>
    <rPh sb="33" eb="35">
      <t>ショウチョウ</t>
    </rPh>
    <rPh sb="53" eb="54">
      <t>ノコ</t>
    </rPh>
    <rPh sb="56" eb="57">
      <t>セイ</t>
    </rPh>
    <rPh sb="57" eb="58">
      <t>ガ</t>
    </rPh>
    <rPh sb="60" eb="61">
      <t>チ</t>
    </rPh>
    <rPh sb="62" eb="63">
      <t>フ</t>
    </rPh>
    <rPh sb="71" eb="72">
      <t>ウタガ</t>
    </rPh>
    <rPh sb="74" eb="76">
      <t>シッコク</t>
    </rPh>
    <rPh sb="86" eb="89">
      <t>サイギシン</t>
    </rPh>
    <rPh sb="90" eb="91">
      <t>カタマリ</t>
    </rPh>
    <rPh sb="96" eb="98">
      <t>ナガユミ</t>
    </rPh>
    <rPh sb="100" eb="102">
      <t>タニン</t>
    </rPh>
    <rPh sb="103" eb="105">
      <t>メッタ</t>
    </rPh>
    <rPh sb="106" eb="108">
      <t>シンライ</t>
    </rPh>
    <rPh sb="113" eb="115">
      <t>キエ</t>
    </rPh>
    <rPh sb="115" eb="116">
      <t>モノ</t>
    </rPh>
    <rPh sb="117" eb="118">
      <t>スク</t>
    </rPh>
    <rPh sb="121" eb="123">
      <t>ケイヤク</t>
    </rPh>
    <rPh sb="124" eb="125">
      <t>アカシ</t>
    </rPh>
    <rPh sb="126" eb="128">
      <t>ミギメ</t>
    </rPh>
    <rPh sb="129" eb="130">
      <t>アラワ</t>
    </rPh>
    <rPh sb="134" eb="136">
      <t>ソクバク</t>
    </rPh>
    <rPh sb="141" eb="142">
      <t>ツネ</t>
    </rPh>
    <rPh sb="143" eb="145">
      <t>モノゴト</t>
    </rPh>
    <rPh sb="146" eb="147">
      <t>ウタガ</t>
    </rPh>
    <rPh sb="164" eb="165">
      <t>ウラ</t>
    </rPh>
    <rPh sb="168" eb="170">
      <t>シンイ</t>
    </rPh>
    <rPh sb="171" eb="172">
      <t>ハカ</t>
    </rPh>
    <rPh sb="174" eb="175">
      <t>オノレ</t>
    </rPh>
    <rPh sb="176" eb="178">
      <t>セイギ</t>
    </rPh>
    <rPh sb="179" eb="180">
      <t>ナ</t>
    </rPh>
    <rPh sb="189" eb="191">
      <t>リハン</t>
    </rPh>
    <rPh sb="196" eb="198">
      <t>ナニモノ</t>
    </rPh>
    <rPh sb="199" eb="200">
      <t>シン</t>
    </rPh>
    <rPh sb="208" eb="209">
      <t>トキ</t>
    </rPh>
    <rPh sb="223" eb="224">
      <t>モト</t>
    </rPh>
    <rPh sb="225" eb="226">
      <t>ハナ</t>
    </rPh>
    <rPh sb="238" eb="242">
      <t>ギシンアンキ</t>
    </rPh>
    <rPh sb="243" eb="244">
      <t>ハ</t>
    </rPh>
    <rPh sb="246" eb="248">
      <t>モクテキ</t>
    </rPh>
    <rPh sb="249" eb="251">
      <t>ミウシナ</t>
    </rPh>
    <rPh sb="257" eb="258">
      <t>イン</t>
    </rPh>
    <rPh sb="259" eb="260">
      <t>スベ</t>
    </rPh>
    <rPh sb="261" eb="263">
      <t>コウリョク</t>
    </rPh>
    <rPh sb="264" eb="265">
      <t>ウシナ</t>
    </rPh>
    <phoneticPr fontId="6"/>
  </si>
  <si>
    <t>『汝、罪深きことを知れ。贖罪のためにその生を燃やすべし』
善にしてフルワイの象徴たる、“赦されぬ影”グレン＝サイラスの遺した聖牙。
罪の象徴にして贖罪を行い続け冤罪を被り続ける、虹蛇剣バルムンク。彼は罪の自覚のある者のみと契約する。契約の証は右頬に現れる。／束縛：あなたは自身の罪を償い続けなければならない。償い終わることは決してない。また、あなたは冤罪を受け続ける呪いを受ける。／離反：あなたが罪を償うことをやめたり、償い終わってしまった時、バルムンクはただあなたの元を去る。贖罪し尽くした場合のみ、印の効力は残り続ける。</t>
    <rPh sb="29" eb="30">
      <t>ゼン</t>
    </rPh>
    <rPh sb="38" eb="40">
      <t>ショウチョウ</t>
    </rPh>
    <rPh sb="59" eb="60">
      <t>ノコ</t>
    </rPh>
    <rPh sb="62" eb="63">
      <t>セイ</t>
    </rPh>
    <rPh sb="63" eb="64">
      <t>ガ</t>
    </rPh>
    <rPh sb="66" eb="67">
      <t>ツミ</t>
    </rPh>
    <rPh sb="68" eb="70">
      <t>ショウチョウ</t>
    </rPh>
    <rPh sb="73" eb="75">
      <t>ショクザイ</t>
    </rPh>
    <rPh sb="76" eb="77">
      <t>オコナ</t>
    </rPh>
    <rPh sb="78" eb="79">
      <t>ツヅ</t>
    </rPh>
    <rPh sb="80" eb="82">
      <t>エンザイ</t>
    </rPh>
    <rPh sb="83" eb="84">
      <t>コウム</t>
    </rPh>
    <rPh sb="85" eb="86">
      <t>ツヅ</t>
    </rPh>
    <rPh sb="91" eb="92">
      <t>ケン</t>
    </rPh>
    <rPh sb="98" eb="99">
      <t>カレ</t>
    </rPh>
    <rPh sb="100" eb="101">
      <t>ツミ</t>
    </rPh>
    <rPh sb="102" eb="104">
      <t>ジカク</t>
    </rPh>
    <rPh sb="107" eb="108">
      <t>モノ</t>
    </rPh>
    <rPh sb="111" eb="113">
      <t>ケイヤク</t>
    </rPh>
    <rPh sb="116" eb="118">
      <t>ケイヤク</t>
    </rPh>
    <rPh sb="119" eb="120">
      <t>アカシ</t>
    </rPh>
    <rPh sb="121" eb="122">
      <t>ミギ</t>
    </rPh>
    <rPh sb="122" eb="123">
      <t>ホホ</t>
    </rPh>
    <rPh sb="124" eb="125">
      <t>アラワ</t>
    </rPh>
    <rPh sb="129" eb="131">
      <t>ソクバク</t>
    </rPh>
    <rPh sb="136" eb="138">
      <t>ジシン</t>
    </rPh>
    <rPh sb="139" eb="140">
      <t>ツミ</t>
    </rPh>
    <rPh sb="141" eb="142">
      <t>ツグナ</t>
    </rPh>
    <rPh sb="143" eb="144">
      <t>ツヅ</t>
    </rPh>
    <rPh sb="154" eb="155">
      <t>ツグナ</t>
    </rPh>
    <rPh sb="156" eb="157">
      <t>オ</t>
    </rPh>
    <rPh sb="162" eb="163">
      <t>ケッ</t>
    </rPh>
    <rPh sb="175" eb="177">
      <t>エンザイ</t>
    </rPh>
    <rPh sb="178" eb="179">
      <t>ウ</t>
    </rPh>
    <rPh sb="180" eb="181">
      <t>ツヅ</t>
    </rPh>
    <rPh sb="183" eb="184">
      <t>ノロ</t>
    </rPh>
    <rPh sb="186" eb="187">
      <t>ウ</t>
    </rPh>
    <rPh sb="191" eb="193">
      <t>リハン</t>
    </rPh>
    <rPh sb="198" eb="199">
      <t>ツミ</t>
    </rPh>
    <rPh sb="200" eb="201">
      <t>ツグナ</t>
    </rPh>
    <rPh sb="210" eb="211">
      <t>ツグナ</t>
    </rPh>
    <rPh sb="212" eb="213">
      <t>オ</t>
    </rPh>
    <rPh sb="220" eb="221">
      <t>トキ</t>
    </rPh>
    <rPh sb="234" eb="235">
      <t>モト</t>
    </rPh>
    <rPh sb="236" eb="237">
      <t>サ</t>
    </rPh>
    <rPh sb="239" eb="241">
      <t>ショクザイ</t>
    </rPh>
    <rPh sb="242" eb="243">
      <t>ツ</t>
    </rPh>
    <rPh sb="246" eb="248">
      <t>バアイ</t>
    </rPh>
    <rPh sb="251" eb="252">
      <t>イン</t>
    </rPh>
    <rPh sb="253" eb="255">
      <t>コウリョク</t>
    </rPh>
    <rPh sb="256" eb="257">
      <t>ノコ</t>
    </rPh>
    <rPh sb="258" eb="259">
      <t>ツヅ</t>
    </rPh>
    <phoneticPr fontId="6"/>
  </si>
  <si>
    <t>『汝、夢を見よ。この世の果て、その先にある夢を』
中立にして混血の象徴たる、“無垢なる翼”パウロ・アークェル＝サンサーラの遺した聖牙。
夢の中にのみ現れる、弐重鎌ダインスレイヴ。広大な夢の世界で彼と巡り会えた者と契約を結ぶ。契約の証は夢の中のあなたに刻まれる。／束縛：あなたにとっては現実が夢であり、夢が現実となる。故に、目覚めているあなたは何でもできるのだ、可能ならば。／離反：あなたが現実の過酷さや悲しみを思い出してしまった時、あなたの夢は醒める。夢であるダインスレイヴやその刻印・印も露と消え失せる。</t>
    <rPh sb="25" eb="27">
      <t>チュウリツ</t>
    </rPh>
    <rPh sb="30" eb="32">
      <t>コンケツ</t>
    </rPh>
    <rPh sb="33" eb="35">
      <t>ショウチョウ</t>
    </rPh>
    <rPh sb="61" eb="62">
      <t>ノコ</t>
    </rPh>
    <rPh sb="64" eb="65">
      <t>セイ</t>
    </rPh>
    <rPh sb="65" eb="66">
      <t>ガ</t>
    </rPh>
    <rPh sb="68" eb="69">
      <t>ユメ</t>
    </rPh>
    <rPh sb="70" eb="71">
      <t>ナカ</t>
    </rPh>
    <rPh sb="74" eb="75">
      <t>アラワ</t>
    </rPh>
    <rPh sb="80" eb="81">
      <t>カマ</t>
    </rPh>
    <rPh sb="89" eb="91">
      <t>コウダイ</t>
    </rPh>
    <rPh sb="92" eb="93">
      <t>ユメ</t>
    </rPh>
    <rPh sb="94" eb="96">
      <t>セカイ</t>
    </rPh>
    <rPh sb="97" eb="98">
      <t>カレ</t>
    </rPh>
    <rPh sb="99" eb="100">
      <t>メグ</t>
    </rPh>
    <rPh sb="101" eb="102">
      <t>ア</t>
    </rPh>
    <rPh sb="104" eb="105">
      <t>モノ</t>
    </rPh>
    <rPh sb="106" eb="108">
      <t>ケイヤク</t>
    </rPh>
    <rPh sb="109" eb="110">
      <t>ムス</t>
    </rPh>
    <rPh sb="112" eb="114">
      <t>ケイヤク</t>
    </rPh>
    <rPh sb="115" eb="116">
      <t>アカシ</t>
    </rPh>
    <rPh sb="117" eb="118">
      <t>ユメ</t>
    </rPh>
    <rPh sb="119" eb="120">
      <t>ナカ</t>
    </rPh>
    <rPh sb="125" eb="126">
      <t>キザ</t>
    </rPh>
    <rPh sb="131" eb="133">
      <t>ソクバク</t>
    </rPh>
    <rPh sb="142" eb="144">
      <t>ゲンジツ</t>
    </rPh>
    <rPh sb="145" eb="146">
      <t>ユメ</t>
    </rPh>
    <rPh sb="150" eb="151">
      <t>ユメ</t>
    </rPh>
    <rPh sb="152" eb="154">
      <t>ゲンジツ</t>
    </rPh>
    <rPh sb="158" eb="159">
      <t>ユエ</t>
    </rPh>
    <rPh sb="161" eb="163">
      <t>メザ</t>
    </rPh>
    <rPh sb="171" eb="172">
      <t>ナン</t>
    </rPh>
    <rPh sb="180" eb="182">
      <t>カノウ</t>
    </rPh>
    <rPh sb="187" eb="189">
      <t>リハン</t>
    </rPh>
    <rPh sb="194" eb="196">
      <t>ゲンジツ</t>
    </rPh>
    <rPh sb="197" eb="199">
      <t>カコク</t>
    </rPh>
    <rPh sb="201" eb="202">
      <t>カナ</t>
    </rPh>
    <rPh sb="205" eb="206">
      <t>オモ</t>
    </rPh>
    <rPh sb="207" eb="208">
      <t>ダ</t>
    </rPh>
    <rPh sb="214" eb="215">
      <t>トキ</t>
    </rPh>
    <rPh sb="220" eb="221">
      <t>ユメ</t>
    </rPh>
    <rPh sb="222" eb="223">
      <t>サ</t>
    </rPh>
    <rPh sb="226" eb="227">
      <t>ユメ</t>
    </rPh>
    <rPh sb="240" eb="242">
      <t>コクイン</t>
    </rPh>
    <rPh sb="243" eb="244">
      <t>イン</t>
    </rPh>
    <rPh sb="245" eb="246">
      <t>ツユ</t>
    </rPh>
    <rPh sb="247" eb="248">
      <t>キ</t>
    </rPh>
    <rPh sb="249" eb="250">
      <t>ウ</t>
    </rPh>
    <phoneticPr fontId="6"/>
  </si>
  <si>
    <t>『汝、衣ひとつ、身一つで旅をせよ。束縛されるは、死ひとつのみ』
中立にしてグレスの象徴たる、“縛られぬ蹄”ヒューコの遺した聖牙。
風と共に現れ、僅かな会話のみを残して去る球体、リア・ファイル。彼女は土産としてその力を分け与える。契約の証は場所にとらわれない。本来の姿は手を包む装甲、鎧装拳リア・ファイルである。／束縛：あなたは一つ所に留まれなくなる。些細な理由であなたは土地に根を下ろせず、望む望まぬ関係なく無位無官で旅し続ける。／離反：あなたが地位や家庭を得てしまった時、全ての印・刻印は効力を失う。</t>
    <rPh sb="32" eb="34">
      <t>チュウリツ</t>
    </rPh>
    <rPh sb="41" eb="43">
      <t>ショウチョウ</t>
    </rPh>
    <rPh sb="58" eb="59">
      <t>ノコ</t>
    </rPh>
    <rPh sb="61" eb="62">
      <t>セイ</t>
    </rPh>
    <rPh sb="62" eb="63">
      <t>ガ</t>
    </rPh>
    <rPh sb="65" eb="66">
      <t>カゼ</t>
    </rPh>
    <rPh sb="67" eb="68">
      <t>トモ</t>
    </rPh>
    <rPh sb="69" eb="70">
      <t>アラワ</t>
    </rPh>
    <rPh sb="72" eb="73">
      <t>ワズ</t>
    </rPh>
    <rPh sb="75" eb="77">
      <t>カイワ</t>
    </rPh>
    <rPh sb="80" eb="81">
      <t>ノコ</t>
    </rPh>
    <rPh sb="83" eb="84">
      <t>サ</t>
    </rPh>
    <rPh sb="85" eb="87">
      <t>キュウタイ</t>
    </rPh>
    <rPh sb="96" eb="98">
      <t>カノジョ</t>
    </rPh>
    <rPh sb="99" eb="101">
      <t>ミヤゲ</t>
    </rPh>
    <rPh sb="106" eb="107">
      <t>チカラ</t>
    </rPh>
    <rPh sb="108" eb="109">
      <t>ワ</t>
    </rPh>
    <rPh sb="110" eb="111">
      <t>アタ</t>
    </rPh>
    <rPh sb="114" eb="116">
      <t>ケイヤク</t>
    </rPh>
    <rPh sb="117" eb="118">
      <t>アカシ</t>
    </rPh>
    <rPh sb="119" eb="121">
      <t>バショ</t>
    </rPh>
    <rPh sb="129" eb="131">
      <t>ホンライ</t>
    </rPh>
    <rPh sb="132" eb="133">
      <t>スガタ</t>
    </rPh>
    <rPh sb="134" eb="135">
      <t>テ</t>
    </rPh>
    <rPh sb="136" eb="137">
      <t>ツツ</t>
    </rPh>
    <rPh sb="138" eb="140">
      <t>ソウコウ</t>
    </rPh>
    <rPh sb="141" eb="142">
      <t>ヨロイ</t>
    </rPh>
    <rPh sb="156" eb="158">
      <t>ソクバク</t>
    </rPh>
    <rPh sb="163" eb="164">
      <t>ヒト</t>
    </rPh>
    <rPh sb="165" eb="166">
      <t>トコロ</t>
    </rPh>
    <rPh sb="167" eb="168">
      <t>トド</t>
    </rPh>
    <rPh sb="175" eb="177">
      <t>ササイ</t>
    </rPh>
    <rPh sb="178" eb="180">
      <t>リユウ</t>
    </rPh>
    <rPh sb="185" eb="187">
      <t>トチ</t>
    </rPh>
    <rPh sb="188" eb="189">
      <t>ネ</t>
    </rPh>
    <rPh sb="190" eb="191">
      <t>オ</t>
    </rPh>
    <rPh sb="195" eb="196">
      <t>ノゾ</t>
    </rPh>
    <rPh sb="197" eb="198">
      <t>ノゾ</t>
    </rPh>
    <rPh sb="200" eb="202">
      <t>カンケイ</t>
    </rPh>
    <rPh sb="204" eb="206">
      <t>ムイ</t>
    </rPh>
    <rPh sb="206" eb="208">
      <t>ムカン</t>
    </rPh>
    <rPh sb="209" eb="210">
      <t>タビ</t>
    </rPh>
    <rPh sb="211" eb="212">
      <t>ツヅ</t>
    </rPh>
    <rPh sb="216" eb="218">
      <t>リハン</t>
    </rPh>
    <rPh sb="223" eb="225">
      <t>チイ</t>
    </rPh>
    <rPh sb="226" eb="228">
      <t>カテイ</t>
    </rPh>
    <rPh sb="229" eb="230">
      <t>エ</t>
    </rPh>
    <rPh sb="235" eb="236">
      <t>トキ</t>
    </rPh>
    <rPh sb="237" eb="238">
      <t>スベ</t>
    </rPh>
    <rPh sb="240" eb="241">
      <t>イン</t>
    </rPh>
    <rPh sb="242" eb="244">
      <t>コクイン</t>
    </rPh>
    <rPh sb="245" eb="247">
      <t>コウリョク</t>
    </rPh>
    <rPh sb="248" eb="249">
      <t>ウシナ</t>
    </rPh>
    <phoneticPr fontId="6"/>
  </si>
  <si>
    <t>『汝、正義を成せ。正義とは、巨悪の前に小さき悪を見逃すことなり』
善にして魔物の象徴たる、“裁きの闇徒”フェンラス・ウィル＝カイトスの遺した聖牙。
蒼銃剣カスケットラメンターは自力で動くことができないため、あなたを鞘として利用している。契約の証は左手の甲に現れる。かつてはレーヴァテインという銘であった。／束縛：君は魔物でなく悪を、特に怨痕者を倒さねばならない。悪でない者は魔物であっても傷つけてはならない。／離反：君が善にもとる行動を取ったり、怨痕者に堕ちたりした時、カスケットラメンターは君の魂を砕く。</t>
    <rPh sb="33" eb="34">
      <t>ゼン</t>
    </rPh>
    <rPh sb="37" eb="39">
      <t>マモノ</t>
    </rPh>
    <rPh sb="40" eb="42">
      <t>ショウチョウ</t>
    </rPh>
    <rPh sb="67" eb="68">
      <t>ノコ</t>
    </rPh>
    <rPh sb="70" eb="71">
      <t>セイ</t>
    </rPh>
    <rPh sb="71" eb="72">
      <t>ガ</t>
    </rPh>
    <rPh sb="74" eb="75">
      <t>アオ</t>
    </rPh>
    <rPh sb="75" eb="77">
      <t>ジュウケン</t>
    </rPh>
    <rPh sb="88" eb="90">
      <t>ジリキ</t>
    </rPh>
    <rPh sb="91" eb="92">
      <t>ウゴ</t>
    </rPh>
    <rPh sb="107" eb="108">
      <t>サヤ</t>
    </rPh>
    <rPh sb="111" eb="113">
      <t>リヨウ</t>
    </rPh>
    <rPh sb="118" eb="120">
      <t>ケイヤク</t>
    </rPh>
    <rPh sb="121" eb="122">
      <t>アカシ</t>
    </rPh>
    <rPh sb="123" eb="125">
      <t>ヒダリテ</t>
    </rPh>
    <rPh sb="126" eb="127">
      <t>コウ</t>
    </rPh>
    <rPh sb="128" eb="129">
      <t>アラワ</t>
    </rPh>
    <rPh sb="146" eb="147">
      <t>メイ</t>
    </rPh>
    <rPh sb="153" eb="155">
      <t>ソクバク</t>
    </rPh>
    <rPh sb="156" eb="157">
      <t>キミ</t>
    </rPh>
    <rPh sb="158" eb="160">
      <t>マモノ</t>
    </rPh>
    <rPh sb="163" eb="164">
      <t>アク</t>
    </rPh>
    <rPh sb="166" eb="167">
      <t>トク</t>
    </rPh>
    <rPh sb="168" eb="170">
      <t>エンコン</t>
    </rPh>
    <rPh sb="170" eb="171">
      <t>シャ</t>
    </rPh>
    <rPh sb="172" eb="173">
      <t>タオ</t>
    </rPh>
    <rPh sb="181" eb="182">
      <t>アク</t>
    </rPh>
    <rPh sb="185" eb="186">
      <t>モノ</t>
    </rPh>
    <rPh sb="187" eb="189">
      <t>マモノ</t>
    </rPh>
    <rPh sb="194" eb="195">
      <t>キズ</t>
    </rPh>
    <rPh sb="205" eb="207">
      <t>リハン</t>
    </rPh>
    <rPh sb="208" eb="209">
      <t>キミ</t>
    </rPh>
    <rPh sb="210" eb="211">
      <t>ゼン</t>
    </rPh>
    <rPh sb="215" eb="217">
      <t>コウドウ</t>
    </rPh>
    <rPh sb="218" eb="219">
      <t>ト</t>
    </rPh>
    <rPh sb="223" eb="225">
      <t>エンコン</t>
    </rPh>
    <rPh sb="225" eb="226">
      <t>シャ</t>
    </rPh>
    <rPh sb="227" eb="228">
      <t>オ</t>
    </rPh>
    <rPh sb="233" eb="234">
      <t>トキ</t>
    </rPh>
    <rPh sb="246" eb="247">
      <t>キミ</t>
    </rPh>
    <rPh sb="248" eb="249">
      <t>タマシイ</t>
    </rPh>
    <rPh sb="250" eb="251">
      <t>クダ</t>
    </rPh>
    <phoneticPr fontId="6"/>
  </si>
  <si>
    <t>『汝、大蛇神の神兵たれ。大蛇神のため、卑しき種を絶て』
悪にしてラチェルの象徴たる、“盲信する牙”ディーヴァ＝アインの遺した聖牙。
のたうつ蛇のような大剣、邪将剣カーラ・ヴァーユ。ハウチ族、時にはこの世を憎む者の前に現れ、大蛇神への帰依を求める。帰依する者へは力を与え、異教徒へは死を与える。／制限：君はハウチ族以外の癒しき種を根絶やしにしなければならない。もし君がハウチでないなら、最後に自刃することになる。／離反：ニーズヘッグが他種族根絶を求めていないという真実を受け入れた時、カーラ・ヴァーユは君を処刑する。</t>
    <rPh sb="28" eb="29">
      <t>アク</t>
    </rPh>
    <rPh sb="37" eb="39">
      <t>ショウチョウ</t>
    </rPh>
    <rPh sb="59" eb="60">
      <t>ノコ</t>
    </rPh>
    <rPh sb="62" eb="63">
      <t>セイ</t>
    </rPh>
    <rPh sb="63" eb="64">
      <t>ガ</t>
    </rPh>
    <rPh sb="70" eb="71">
      <t>ヘビ</t>
    </rPh>
    <rPh sb="75" eb="77">
      <t>タイケン</t>
    </rPh>
    <rPh sb="78" eb="79">
      <t>ジャ</t>
    </rPh>
    <rPh sb="116" eb="118">
      <t>キエ</t>
    </rPh>
    <rPh sb="119" eb="120">
      <t>モト</t>
    </rPh>
    <rPh sb="123" eb="125">
      <t>キエ</t>
    </rPh>
    <rPh sb="127" eb="128">
      <t>モノ</t>
    </rPh>
    <rPh sb="130" eb="131">
      <t>チカラ</t>
    </rPh>
    <rPh sb="132" eb="133">
      <t>アタ</t>
    </rPh>
    <rPh sb="135" eb="138">
      <t>イキョウト</t>
    </rPh>
    <rPh sb="140" eb="141">
      <t>シ</t>
    </rPh>
    <rPh sb="142" eb="143">
      <t>アタ</t>
    </rPh>
    <rPh sb="147" eb="149">
      <t>セイゲン</t>
    </rPh>
    <rPh sb="150" eb="151">
      <t>キミ</t>
    </rPh>
    <rPh sb="155" eb="156">
      <t>ゾク</t>
    </rPh>
    <rPh sb="156" eb="158">
      <t>イガイ</t>
    </rPh>
    <rPh sb="159" eb="160">
      <t>イヤ</t>
    </rPh>
    <rPh sb="162" eb="163">
      <t>シュ</t>
    </rPh>
    <rPh sb="164" eb="166">
      <t>ネダ</t>
    </rPh>
    <rPh sb="181" eb="182">
      <t>キミ</t>
    </rPh>
    <rPh sb="192" eb="194">
      <t>サイゴ</t>
    </rPh>
    <rPh sb="195" eb="197">
      <t>ジジン</t>
    </rPh>
    <rPh sb="206" eb="208">
      <t>リハン</t>
    </rPh>
    <rPh sb="216" eb="217">
      <t>タ</t>
    </rPh>
    <rPh sb="217" eb="219">
      <t>シュゾク</t>
    </rPh>
    <rPh sb="219" eb="221">
      <t>コンゼツ</t>
    </rPh>
    <rPh sb="222" eb="223">
      <t>モト</t>
    </rPh>
    <rPh sb="231" eb="233">
      <t>シンジツ</t>
    </rPh>
    <rPh sb="234" eb="235">
      <t>ウ</t>
    </rPh>
    <rPh sb="236" eb="237">
      <t>イ</t>
    </rPh>
    <rPh sb="239" eb="240">
      <t>トキ</t>
    </rPh>
    <rPh sb="250" eb="251">
      <t>キミ</t>
    </rPh>
    <rPh sb="252" eb="254">
      <t>ショケイ</t>
    </rPh>
    <phoneticPr fontId="6"/>
  </si>
  <si>
    <t>『汝、全てを裁くべし。どんなに小さき悪でさえ、この世にヒトが絶えようとも』
悪にしてワルムの象徴たる、“断罪の翼”フェイトリッド＝ヨーンの遺した聖牙。
針のように細く長いレイピア、罪狩剣アシュタロト。この世の矛盾を受け入れられない者の前に現れ、処刑者となることを求める。厳格な法の守護者であると同時に、独善なる処刑者でもある。／制限：君はあらゆる罪をひとつたりとも許すことができなくなる。微罪であろうとも相応以上の裁きを下さねばならない。／離反：君が情けやその他の理由で裁きを下せなかった時、アシュタロトは君の下を去る。刻印や印は全て効力を失う。君の下へは別の断罪者がやって来るだろう。</t>
    <rPh sb="38" eb="39">
      <t>アク</t>
    </rPh>
    <rPh sb="46" eb="48">
      <t>ショウチョウ</t>
    </rPh>
    <rPh sb="69" eb="70">
      <t>ノコ</t>
    </rPh>
    <rPh sb="72" eb="73">
      <t>セイ</t>
    </rPh>
    <rPh sb="73" eb="74">
      <t>ガ</t>
    </rPh>
    <rPh sb="76" eb="77">
      <t>ハリ</t>
    </rPh>
    <rPh sb="81" eb="82">
      <t>ホソ</t>
    </rPh>
    <rPh sb="83" eb="84">
      <t>ナガ</t>
    </rPh>
    <rPh sb="90" eb="91">
      <t>ツミ</t>
    </rPh>
    <rPh sb="91" eb="92">
      <t>カリ</t>
    </rPh>
    <rPh sb="92" eb="93">
      <t>ケン</t>
    </rPh>
    <rPh sb="102" eb="103">
      <t>ヨ</t>
    </rPh>
    <rPh sb="104" eb="106">
      <t>ムジュン</t>
    </rPh>
    <rPh sb="107" eb="108">
      <t>ウ</t>
    </rPh>
    <rPh sb="109" eb="110">
      <t>イ</t>
    </rPh>
    <rPh sb="115" eb="116">
      <t>モノ</t>
    </rPh>
    <rPh sb="117" eb="118">
      <t>マエ</t>
    </rPh>
    <rPh sb="119" eb="120">
      <t>アラワ</t>
    </rPh>
    <rPh sb="122" eb="125">
      <t>ショケイシャ</t>
    </rPh>
    <rPh sb="131" eb="132">
      <t>モト</t>
    </rPh>
    <rPh sb="135" eb="137">
      <t>ゲンカク</t>
    </rPh>
    <rPh sb="138" eb="139">
      <t>ホウ</t>
    </rPh>
    <rPh sb="140" eb="143">
      <t>シュゴシャ</t>
    </rPh>
    <rPh sb="147" eb="149">
      <t>ドウジ</t>
    </rPh>
    <rPh sb="151" eb="153">
      <t>ドクゼン</t>
    </rPh>
    <rPh sb="155" eb="158">
      <t>ショケイシャ</t>
    </rPh>
    <rPh sb="164" eb="166">
      <t>セイゲン</t>
    </rPh>
    <rPh sb="167" eb="168">
      <t>キミ</t>
    </rPh>
    <rPh sb="173" eb="174">
      <t>ツミ</t>
    </rPh>
    <rPh sb="182" eb="183">
      <t>ユル</t>
    </rPh>
    <rPh sb="194" eb="196">
      <t>ビザイ</t>
    </rPh>
    <rPh sb="202" eb="204">
      <t>ソウオウ</t>
    </rPh>
    <rPh sb="204" eb="206">
      <t>イジョウ</t>
    </rPh>
    <rPh sb="207" eb="208">
      <t>サバ</t>
    </rPh>
    <rPh sb="210" eb="211">
      <t>クダ</t>
    </rPh>
    <rPh sb="220" eb="222">
      <t>リハン</t>
    </rPh>
    <rPh sb="223" eb="224">
      <t>キミ</t>
    </rPh>
    <rPh sb="225" eb="226">
      <t>ナサ</t>
    </rPh>
    <rPh sb="230" eb="231">
      <t>タ</t>
    </rPh>
    <rPh sb="232" eb="234">
      <t>リユウ</t>
    </rPh>
    <rPh sb="235" eb="236">
      <t>サバ</t>
    </rPh>
    <rPh sb="238" eb="239">
      <t>クダ</t>
    </rPh>
    <rPh sb="244" eb="245">
      <t>トキ</t>
    </rPh>
    <rPh sb="253" eb="254">
      <t>キミ</t>
    </rPh>
    <rPh sb="255" eb="256">
      <t>モト</t>
    </rPh>
    <rPh sb="257" eb="258">
      <t>サ</t>
    </rPh>
    <rPh sb="260" eb="262">
      <t>コクイン</t>
    </rPh>
    <rPh sb="263" eb="264">
      <t>イン</t>
    </rPh>
    <rPh sb="265" eb="266">
      <t>スベ</t>
    </rPh>
    <rPh sb="267" eb="269">
      <t>コウリョク</t>
    </rPh>
    <rPh sb="270" eb="271">
      <t>ウシナ</t>
    </rPh>
    <rPh sb="273" eb="274">
      <t>キミ</t>
    </rPh>
    <rPh sb="275" eb="276">
      <t>モト</t>
    </rPh>
    <rPh sb="278" eb="279">
      <t>ベツ</t>
    </rPh>
    <rPh sb="280" eb="282">
      <t>ダンザイ</t>
    </rPh>
    <rPh sb="282" eb="283">
      <t>シャ</t>
    </rPh>
    <rPh sb="287" eb="288">
      <t>ク</t>
    </rPh>
    <phoneticPr fontId="6"/>
  </si>
  <si>
    <t>『汝、全てを詭弁に帰し、皮肉に還せ。己の命さえも』
悪にしてニンス族の象徴たる、“道化の斧”ライチ＝ロンガンの遺した聖牙。
長大な双頭の斧、重甲斧ミョルニル。この世界を見限った者の前に現れ、飛躍した視点を与える。／束縛：君は君の運命を握るＰＬや、ＨＬが見えてしまう。そしてそれを性質の悪い冗談にして口にせずにはいられなくなる。／離反：君が過酷な現実に立ち向かい、観測者であることを辞めた時、ミョルニルはただ君の下を去る。刻印や印が消えることはない。ミョルニルもその未来を選択したかったためだ。</t>
    <rPh sb="26" eb="27">
      <t>アク</t>
    </rPh>
    <rPh sb="33" eb="34">
      <t>ゾク</t>
    </rPh>
    <rPh sb="35" eb="37">
      <t>ショウチョウ</t>
    </rPh>
    <rPh sb="55" eb="56">
      <t>ノコ</t>
    </rPh>
    <rPh sb="58" eb="59">
      <t>セイ</t>
    </rPh>
    <rPh sb="59" eb="60">
      <t>ガ</t>
    </rPh>
    <rPh sb="62" eb="64">
      <t>チョウダイ</t>
    </rPh>
    <rPh sb="65" eb="67">
      <t>ソウトウ</t>
    </rPh>
    <rPh sb="68" eb="69">
      <t>オノ</t>
    </rPh>
    <rPh sb="70" eb="71">
      <t>ジュウ</t>
    </rPh>
    <rPh sb="71" eb="72">
      <t>コウ</t>
    </rPh>
    <rPh sb="72" eb="73">
      <t>オノ</t>
    </rPh>
    <rPh sb="81" eb="83">
      <t>セカイ</t>
    </rPh>
    <rPh sb="84" eb="86">
      <t>ミカギ</t>
    </rPh>
    <rPh sb="88" eb="89">
      <t>モノ</t>
    </rPh>
    <rPh sb="90" eb="91">
      <t>マエ</t>
    </rPh>
    <rPh sb="92" eb="93">
      <t>アラワ</t>
    </rPh>
    <rPh sb="95" eb="97">
      <t>ヒヤク</t>
    </rPh>
    <rPh sb="99" eb="101">
      <t>シテン</t>
    </rPh>
    <rPh sb="102" eb="103">
      <t>アタ</t>
    </rPh>
    <rPh sb="107" eb="109">
      <t>ソクバク</t>
    </rPh>
    <rPh sb="110" eb="111">
      <t>キミ</t>
    </rPh>
    <rPh sb="112" eb="113">
      <t>キミ</t>
    </rPh>
    <rPh sb="114" eb="116">
      <t>ウンメイ</t>
    </rPh>
    <rPh sb="117" eb="118">
      <t>ニギ</t>
    </rPh>
    <rPh sb="126" eb="127">
      <t>ミ</t>
    </rPh>
    <rPh sb="139" eb="141">
      <t>タチ</t>
    </rPh>
    <rPh sb="142" eb="143">
      <t>ワル</t>
    </rPh>
    <rPh sb="144" eb="146">
      <t>ジョウダン</t>
    </rPh>
    <rPh sb="149" eb="150">
      <t>クチ</t>
    </rPh>
    <rPh sb="164" eb="166">
      <t>リハン</t>
    </rPh>
    <rPh sb="167" eb="168">
      <t>キミ</t>
    </rPh>
    <rPh sb="169" eb="171">
      <t>カコク</t>
    </rPh>
    <rPh sb="172" eb="174">
      <t>ゲンジツ</t>
    </rPh>
    <rPh sb="175" eb="176">
      <t>タ</t>
    </rPh>
    <rPh sb="177" eb="178">
      <t>ム</t>
    </rPh>
    <rPh sb="181" eb="184">
      <t>カンソクシャ</t>
    </rPh>
    <rPh sb="190" eb="191">
      <t>ヤ</t>
    </rPh>
    <rPh sb="193" eb="194">
      <t>トキ</t>
    </rPh>
    <rPh sb="203" eb="204">
      <t>キミ</t>
    </rPh>
    <rPh sb="205" eb="206">
      <t>モト</t>
    </rPh>
    <rPh sb="207" eb="208">
      <t>サ</t>
    </rPh>
    <rPh sb="215" eb="216">
      <t>キ</t>
    </rPh>
    <rPh sb="232" eb="234">
      <t>ミライ</t>
    </rPh>
    <rPh sb="235" eb="237">
      <t>センタク</t>
    </rPh>
    <phoneticPr fontId="6"/>
  </si>
  <si>
    <t>『汝、全てを救え。己の光と身が磨耗しきるまで、他者に分け与えよ』
善にしてクーン族の象徴たる、“祈念の母竜”霧咲九竜(キリサキ・カオル）の遺した聖牙。
眩しい光と共に現れる、黄煌剣クラウ・ソラス。クラウ・ソラスは無償の愛をあらゆるヒトに捧げることを求める。契約の証は額に現れる。／束縛：あなたは己の身がどれだけ擦り減ろうとも、あらゆるヒトに愛と献身を注がねばならない。癒しだけで救えないヒトがいるならば、剣を手に取り戦わなければならない。／離反：あなたがただ一人への愛を抱いてしまった時、クラウ・ソラスはあなたの元を離れる。クラウ・ソラスにもその出来事は古傷であるためだ。印が消えることはない。</t>
    <rPh sb="33" eb="34">
      <t>ゼン</t>
    </rPh>
    <rPh sb="40" eb="41">
      <t>ゾク</t>
    </rPh>
    <rPh sb="42" eb="44">
      <t>ショウチョウ</t>
    </rPh>
    <rPh sb="69" eb="70">
      <t>ノコ</t>
    </rPh>
    <rPh sb="72" eb="73">
      <t>セイ</t>
    </rPh>
    <rPh sb="73" eb="74">
      <t>ガ</t>
    </rPh>
    <rPh sb="106" eb="108">
      <t>ムショウ</t>
    </rPh>
    <rPh sb="109" eb="110">
      <t>アイ</t>
    </rPh>
    <rPh sb="118" eb="119">
      <t>ササ</t>
    </rPh>
    <rPh sb="124" eb="125">
      <t>モト</t>
    </rPh>
    <rPh sb="128" eb="130">
      <t>ケイヤク</t>
    </rPh>
    <rPh sb="131" eb="132">
      <t>アカシ</t>
    </rPh>
    <rPh sb="133" eb="134">
      <t>ヒタイ</t>
    </rPh>
    <rPh sb="135" eb="136">
      <t>アラワ</t>
    </rPh>
    <rPh sb="140" eb="142">
      <t>ソクバク</t>
    </rPh>
    <rPh sb="147" eb="148">
      <t>オノレ</t>
    </rPh>
    <rPh sb="149" eb="150">
      <t>ミ</t>
    </rPh>
    <rPh sb="155" eb="156">
      <t>ス</t>
    </rPh>
    <rPh sb="157" eb="158">
      <t>ヘ</t>
    </rPh>
    <rPh sb="170" eb="171">
      <t>アイ</t>
    </rPh>
    <rPh sb="172" eb="174">
      <t>ケンシン</t>
    </rPh>
    <rPh sb="175" eb="176">
      <t>ソソ</t>
    </rPh>
    <rPh sb="184" eb="185">
      <t>イヤ</t>
    </rPh>
    <rPh sb="189" eb="190">
      <t>スク</t>
    </rPh>
    <rPh sb="202" eb="203">
      <t>ケン</t>
    </rPh>
    <rPh sb="204" eb="205">
      <t>テ</t>
    </rPh>
    <rPh sb="206" eb="207">
      <t>ト</t>
    </rPh>
    <rPh sb="208" eb="209">
      <t>タタカ</t>
    </rPh>
    <rPh sb="220" eb="222">
      <t>リハン</t>
    </rPh>
    <rPh sb="229" eb="231">
      <t>ヒトリ</t>
    </rPh>
    <rPh sb="233" eb="234">
      <t>アイ</t>
    </rPh>
    <rPh sb="235" eb="236">
      <t>イダ</t>
    </rPh>
    <rPh sb="242" eb="243">
      <t>トキ</t>
    </rPh>
    <rPh sb="256" eb="257">
      <t>モト</t>
    </rPh>
    <rPh sb="258" eb="259">
      <t>ハナ</t>
    </rPh>
    <rPh sb="273" eb="276">
      <t>デキゴト</t>
    </rPh>
    <rPh sb="277" eb="279">
      <t>フルキズ</t>
    </rPh>
    <rPh sb="286" eb="287">
      <t>イン</t>
    </rPh>
    <rPh sb="288" eb="289">
      <t>キ</t>
    </rPh>
    <phoneticPr fontId="6"/>
  </si>
  <si>
    <t>〔白〕</t>
    <rPh sb="1" eb="2">
      <t>シロ</t>
    </rPh>
    <phoneticPr fontId="6"/>
  </si>
  <si>
    <t>-</t>
    <phoneticPr fontId="6"/>
  </si>
  <si>
    <t>至近</t>
    <rPh sb="0" eb="2">
      <t>シキン</t>
    </rPh>
    <phoneticPr fontId="6"/>
  </si>
  <si>
    <t>両手</t>
    <rPh sb="0" eb="2">
      <t>リョウテ</t>
    </rPh>
    <phoneticPr fontId="6"/>
  </si>
  <si>
    <t>〔白〕〔射〕</t>
    <rPh sb="1" eb="2">
      <t>シロ</t>
    </rPh>
    <rPh sb="4" eb="5">
      <t>シャ</t>
    </rPh>
    <phoneticPr fontId="6"/>
  </si>
  <si>
    <t>刺+12</t>
    <rPh sb="0" eb="1">
      <t>サ</t>
    </rPh>
    <phoneticPr fontId="6"/>
  </si>
  <si>
    <t>至近～中</t>
    <rPh sb="0" eb="2">
      <t>シキン</t>
    </rPh>
    <rPh sb="3" eb="4">
      <t>チュウ</t>
    </rPh>
    <phoneticPr fontId="6"/>
  </si>
  <si>
    <t>聖牙、槍、投擲</t>
    <rPh sb="0" eb="1">
      <t>セイ</t>
    </rPh>
    <rPh sb="1" eb="2">
      <t>ガ</t>
    </rPh>
    <rPh sb="3" eb="4">
      <t>ヤリ</t>
    </rPh>
    <rPh sb="5" eb="7">
      <t>トウテキ</t>
    </rPh>
    <phoneticPr fontId="6"/>
  </si>
  <si>
    <t>刺+15</t>
    <rPh sb="0" eb="1">
      <t>サ</t>
    </rPh>
    <phoneticPr fontId="6"/>
  </si>
  <si>
    <t>刺+13</t>
    <rPh sb="0" eb="1">
      <t>サ</t>
    </rPh>
    <phoneticPr fontId="6"/>
  </si>
  <si>
    <t>至近～近</t>
    <rPh sb="0" eb="2">
      <t>シキン</t>
    </rPh>
    <rPh sb="3" eb="4">
      <t>キン</t>
    </rPh>
    <phoneticPr fontId="6"/>
  </si>
  <si>
    <t>[常時]【敏捷】が80以上なら、射程が「至近～遠」になる。投擲しても失われない。</t>
    <rPh sb="5" eb="7">
      <t>ビンショウ</t>
    </rPh>
    <rPh sb="11" eb="13">
      <t>イジョウ</t>
    </rPh>
    <rPh sb="16" eb="18">
      <t>シャテイ</t>
    </rPh>
    <rPh sb="20" eb="22">
      <t>シキン</t>
    </rPh>
    <rPh sb="23" eb="24">
      <t>エン</t>
    </rPh>
    <rPh sb="29" eb="31">
      <t>トウテキ</t>
    </rPh>
    <rPh sb="34" eb="35">
      <t>ウシナ</t>
    </rPh>
    <phoneticPr fontId="6"/>
  </si>
  <si>
    <t>無+28</t>
    <rPh sb="0" eb="1">
      <t>ム</t>
    </rPh>
    <phoneticPr fontId="6"/>
  </si>
  <si>
    <t>[常時]あらゆる攻撃やガード、レジストに1度でも用いた場合、「クラウ・ソラス(破損)」にデータを変更する。</t>
    <rPh sb="1" eb="3">
      <t>ジョウジ</t>
    </rPh>
    <rPh sb="8" eb="10">
      <t>コウゲキ</t>
    </rPh>
    <rPh sb="21" eb="22">
      <t>ド</t>
    </rPh>
    <rPh sb="24" eb="25">
      <t>モチ</t>
    </rPh>
    <rPh sb="27" eb="29">
      <t>バアイ</t>
    </rPh>
    <rPh sb="39" eb="41">
      <t>ハソン</t>
    </rPh>
    <rPh sb="48" eb="50">
      <t>ヘンコウ</t>
    </rPh>
    <phoneticPr fontId="6"/>
  </si>
  <si>
    <t>刺+8</t>
    <rPh sb="0" eb="1">
      <t>サ</t>
    </rPh>
    <phoneticPr fontId="6"/>
  </si>
  <si>
    <t>[いつでも]覚醒済エングラムを1個、使用済にすることで、「クラウ・ソラス」のデータに変更可能。</t>
    <rPh sb="6" eb="8">
      <t>カクセイ</t>
    </rPh>
    <rPh sb="8" eb="9">
      <t>ズ</t>
    </rPh>
    <rPh sb="16" eb="17">
      <t>コ</t>
    </rPh>
    <rPh sb="18" eb="20">
      <t>シヨウ</t>
    </rPh>
    <rPh sb="20" eb="21">
      <t>ズ</t>
    </rPh>
    <rPh sb="42" eb="44">
      <t>ヘンコウ</t>
    </rPh>
    <rPh sb="44" eb="46">
      <t>カノウ</t>
    </rPh>
    <phoneticPr fontId="6"/>
  </si>
  <si>
    <t>〔射〕</t>
    <rPh sb="1" eb="2">
      <t>シャ</t>
    </rPh>
    <phoneticPr fontId="6"/>
  </si>
  <si>
    <t>近～遠</t>
    <rPh sb="0" eb="1">
      <t>キン</t>
    </rPh>
    <rPh sb="2" eb="3">
      <t>エン</t>
    </rPh>
    <phoneticPr fontId="6"/>
  </si>
  <si>
    <t>[ムーブ]自身か至近の単体を「隠密」状態にする。</t>
    <rPh sb="5" eb="7">
      <t>ジシン</t>
    </rPh>
    <rPh sb="8" eb="10">
      <t>シキン</t>
    </rPh>
    <rPh sb="11" eb="13">
      <t>タンタイ</t>
    </rPh>
    <rPh sb="15" eb="17">
      <t>オンミツ</t>
    </rPh>
    <rPh sb="18" eb="20">
      <t>ジョウタイ</t>
    </rPh>
    <phoneticPr fontId="6"/>
  </si>
  <si>
    <t>斬+18</t>
    <rPh sb="0" eb="1">
      <t>ザン</t>
    </rPh>
    <phoneticPr fontId="6"/>
  </si>
  <si>
    <t>-</t>
    <phoneticPr fontId="6"/>
  </si>
  <si>
    <t>斬+13</t>
    <rPh sb="0" eb="1">
      <t>ザン</t>
    </rPh>
    <phoneticPr fontId="6"/>
  </si>
  <si>
    <t>[常時]この武器を用いて与えるダメージに+[自身の使用済エングラムの数]D10点する。</t>
    <rPh sb="1" eb="3">
      <t>ジョウジ</t>
    </rPh>
    <rPh sb="6" eb="8">
      <t>ブキ</t>
    </rPh>
    <rPh sb="9" eb="10">
      <t>モチ</t>
    </rPh>
    <rPh sb="12" eb="13">
      <t>アタ</t>
    </rPh>
    <rPh sb="22" eb="24">
      <t>ジシン</t>
    </rPh>
    <rPh sb="25" eb="27">
      <t>シヨウ</t>
    </rPh>
    <rPh sb="27" eb="28">
      <t>スミ</t>
    </rPh>
    <rPh sb="34" eb="35">
      <t>カズ</t>
    </rPh>
    <rPh sb="39" eb="40">
      <t>テン</t>
    </rPh>
    <phoneticPr fontId="6"/>
  </si>
  <si>
    <t>斬+15</t>
    <rPh sb="0" eb="1">
      <t>ザン</t>
    </rPh>
    <phoneticPr fontId="6"/>
  </si>
  <si>
    <t>-</t>
    <phoneticPr fontId="6"/>
  </si>
  <si>
    <t>[セットアップ]威力と防御値、魔力と抵抗値を入れ替える。</t>
    <rPh sb="8" eb="10">
      <t>イリョク</t>
    </rPh>
    <rPh sb="11" eb="13">
      <t>ボウギョ</t>
    </rPh>
    <rPh sb="13" eb="14">
      <t>チ</t>
    </rPh>
    <rPh sb="15" eb="17">
      <t>マリョク</t>
    </rPh>
    <rPh sb="18" eb="21">
      <t>テイコウチ</t>
    </rPh>
    <rPh sb="22" eb="23">
      <t>イ</t>
    </rPh>
    <rPh sb="24" eb="25">
      <t>カ</t>
    </rPh>
    <phoneticPr fontId="6"/>
  </si>
  <si>
    <t>殴+13</t>
    <rPh sb="0" eb="1">
      <t>ナグ</t>
    </rPh>
    <phoneticPr fontId="6"/>
  </si>
  <si>
    <t>斬+20</t>
    <rPh sb="0" eb="1">
      <t>ザン</t>
    </rPh>
    <phoneticPr fontId="6"/>
  </si>
  <si>
    <t>[ムーブ]「対象：範囲(選択)」に変更する。</t>
    <rPh sb="6" eb="8">
      <t>タイショウ</t>
    </rPh>
    <rPh sb="9" eb="11">
      <t>ハンイ</t>
    </rPh>
    <rPh sb="12" eb="14">
      <t>センタク</t>
    </rPh>
    <rPh sb="17" eb="19">
      <t>ヘンコウ</t>
    </rPh>
    <phoneticPr fontId="6"/>
  </si>
  <si>
    <t>刺+14</t>
    <rPh sb="0" eb="1">
      <t>サ</t>
    </rPh>
    <phoneticPr fontId="6"/>
  </si>
  <si>
    <t>片手</t>
    <rPh sb="0" eb="2">
      <t>カタテ</t>
    </rPh>
    <phoneticPr fontId="6"/>
  </si>
  <si>
    <t>斬+16</t>
    <rPh sb="0" eb="1">
      <t>ザン</t>
    </rPh>
    <phoneticPr fontId="6"/>
  </si>
  <si>
    <t>[常時]この武器でダメージを与えた場合、「邪毒」～「憎悪」までの任意の状態異常1つを与える(レベルが必要なら3)。</t>
    <rPh sb="1" eb="3">
      <t>ジョウジ</t>
    </rPh>
    <rPh sb="6" eb="8">
      <t>ブキ</t>
    </rPh>
    <rPh sb="14" eb="15">
      <t>アタ</t>
    </rPh>
    <rPh sb="17" eb="19">
      <t>バアイ</t>
    </rPh>
    <rPh sb="21" eb="22">
      <t>ジャ</t>
    </rPh>
    <rPh sb="22" eb="23">
      <t>ドク</t>
    </rPh>
    <rPh sb="26" eb="28">
      <t>ゾウオ</t>
    </rPh>
    <rPh sb="32" eb="34">
      <t>ニンイ</t>
    </rPh>
    <rPh sb="35" eb="37">
      <t>ジョウタイ</t>
    </rPh>
    <rPh sb="37" eb="39">
      <t>イジョウ</t>
    </rPh>
    <rPh sb="42" eb="43">
      <t>アタ</t>
    </rPh>
    <rPh sb="50" eb="52">
      <t>ヒツヨウ</t>
    </rPh>
    <phoneticPr fontId="6"/>
  </si>
  <si>
    <t>[セットアップ](戦闘中)HPを3点失うことで、この武器の威力に+1D10する(累積可)。</t>
    <rPh sb="9" eb="12">
      <t>セントウチュウ</t>
    </rPh>
    <rPh sb="17" eb="18">
      <t>テン</t>
    </rPh>
    <rPh sb="18" eb="19">
      <t>ウシナ</t>
    </rPh>
    <rPh sb="26" eb="28">
      <t>ブキ</t>
    </rPh>
    <rPh sb="29" eb="31">
      <t>イリョク</t>
    </rPh>
    <rPh sb="40" eb="42">
      <t>ルイセキ</t>
    </rPh>
    <rPh sb="42" eb="43">
      <t>カ</t>
    </rPh>
    <phoneticPr fontId="6"/>
  </si>
  <si>
    <t>[常時]準備不可。「徒手空拳」としても扱う。[セットアップ](戦闘中)覚醒済エングラム1個を使用済にすることで、準備可能となる。</t>
    <rPh sb="1" eb="3">
      <t>ジョウジ</t>
    </rPh>
    <rPh sb="4" eb="6">
      <t>ジュンビ</t>
    </rPh>
    <rPh sb="6" eb="8">
      <t>フカ</t>
    </rPh>
    <rPh sb="10" eb="14">
      <t>トシュクウケン</t>
    </rPh>
    <rPh sb="19" eb="20">
      <t>アツカ</t>
    </rPh>
    <rPh sb="31" eb="34">
      <t>セントウチュウ</t>
    </rPh>
    <rPh sb="35" eb="37">
      <t>カクセイ</t>
    </rPh>
    <rPh sb="37" eb="38">
      <t>ズ</t>
    </rPh>
    <rPh sb="44" eb="45">
      <t>コ</t>
    </rPh>
    <rPh sb="46" eb="48">
      <t>シヨウ</t>
    </rPh>
    <rPh sb="48" eb="49">
      <t>ズ</t>
    </rPh>
    <rPh sb="56" eb="58">
      <t>ジュンビ</t>
    </rPh>
    <rPh sb="58" eb="60">
      <t>カノウ</t>
    </rPh>
    <phoneticPr fontId="6"/>
  </si>
  <si>
    <t>[マイナー](戦闘中)「射程：至近」「対象：範囲(強制)」の対象が与えるダメージに+1D10する。</t>
    <rPh sb="7" eb="10">
      <t>セントウチュウ</t>
    </rPh>
    <rPh sb="12" eb="14">
      <t>シャテイ</t>
    </rPh>
    <rPh sb="15" eb="17">
      <t>シキン</t>
    </rPh>
    <rPh sb="19" eb="21">
      <t>タイショウ</t>
    </rPh>
    <rPh sb="22" eb="24">
      <t>ハンイ</t>
    </rPh>
    <rPh sb="25" eb="27">
      <t>キョウセイ</t>
    </rPh>
    <rPh sb="30" eb="32">
      <t>タイショウ</t>
    </rPh>
    <rPh sb="33" eb="34">
      <t>アタ</t>
    </rPh>
    <phoneticPr fontId="6"/>
  </si>
  <si>
    <t>[オート]HPかSPを3点支払うことで、この武器で与えるダメージに+1D10点する(複数回発動可能)。</t>
    <rPh sb="12" eb="13">
      <t>テン</t>
    </rPh>
    <rPh sb="13" eb="15">
      <t>シハラ</t>
    </rPh>
    <rPh sb="22" eb="24">
      <t>ブキ</t>
    </rPh>
    <rPh sb="25" eb="26">
      <t>アタ</t>
    </rPh>
    <rPh sb="38" eb="39">
      <t>テン</t>
    </rPh>
    <rPh sb="42" eb="45">
      <t>フクスウカイ</t>
    </rPh>
    <rPh sb="45" eb="47">
      <t>ハツドウ</t>
    </rPh>
    <rPh sb="47" eb="49">
      <t>カノウ</t>
    </rPh>
    <phoneticPr fontId="6"/>
  </si>
  <si>
    <t>ラウンド中、準備している武器1つ(レリックを含む)の防御値と抵抗値に+[LV×3]点する。</t>
    <rPh sb="4" eb="5">
      <t>チュウ</t>
    </rPh>
    <rPh sb="6" eb="8">
      <t>ジュンビ</t>
    </rPh>
    <rPh sb="12" eb="14">
      <t>ブキ</t>
    </rPh>
    <rPh sb="22" eb="23">
      <t>フク</t>
    </rPh>
    <rPh sb="26" eb="28">
      <t>ボウギョ</t>
    </rPh>
    <rPh sb="28" eb="29">
      <t>チ</t>
    </rPh>
    <rPh sb="30" eb="33">
      <t>テイコウチ</t>
    </rPh>
    <rPh sb="41" eb="42">
      <t>テン</t>
    </rPh>
    <phoneticPr fontId="6"/>
  </si>
  <si>
    <t>射影機</t>
    <rPh sb="0" eb="2">
      <t>シャエイ</t>
    </rPh>
    <rPh sb="2" eb="3">
      <t>キ</t>
    </rPh>
    <phoneticPr fontId="6"/>
  </si>
  <si>
    <t>工学</t>
    <rPh sb="0" eb="2">
      <t>コウガク</t>
    </rPh>
    <phoneticPr fontId="6"/>
  </si>
  <si>
    <t>範囲(選択)</t>
    <rPh sb="0" eb="2">
      <t>ハンイ</t>
    </rPh>
    <rPh sb="3" eb="5">
      <t>センタク</t>
    </rPh>
    <phoneticPr fontId="6"/>
  </si>
  <si>
    <t>至近</t>
    <rPh sb="0" eb="2">
      <t>シキン</t>
    </rPh>
    <phoneticPr fontId="6"/>
  </si>
  <si>
    <t>不可</t>
    <rPh sb="0" eb="2">
      <t>フカ</t>
    </rPh>
    <phoneticPr fontId="6"/>
  </si>
  <si>
    <t>対象のSPを2点回復する(1キャラクターにつき1アクト1回まで)。消耗しない。</t>
    <rPh sb="0" eb="2">
      <t>タイショウ</t>
    </rPh>
    <rPh sb="7" eb="8">
      <t>テン</t>
    </rPh>
    <rPh sb="8" eb="10">
      <t>カイフク</t>
    </rPh>
    <rPh sb="28" eb="29">
      <t>カイ</t>
    </rPh>
    <rPh sb="33" eb="35">
      <t>ショウモウ</t>
    </rPh>
    <phoneticPr fontId="6"/>
  </si>
  <si>
    <t>精巧な絵画を一瞬で描く箱。そうしてできた絵はかけがえのない思い出となる。</t>
    <rPh sb="0" eb="2">
      <t>セイコウ</t>
    </rPh>
    <rPh sb="3" eb="5">
      <t>カイガ</t>
    </rPh>
    <rPh sb="6" eb="8">
      <t>イッシュン</t>
    </rPh>
    <rPh sb="9" eb="10">
      <t>エガ</t>
    </rPh>
    <rPh sb="11" eb="12">
      <t>ハコ</t>
    </rPh>
    <rPh sb="20" eb="21">
      <t>エ</t>
    </rPh>
    <rPh sb="29" eb="30">
      <t>オモ</t>
    </rPh>
    <rPh sb="31" eb="32">
      <t>デ</t>
    </rPh>
    <phoneticPr fontId="6"/>
  </si>
  <si>
    <t>このアーツを組み合わせた「種別：魔法」のアーツの射程を「至近～超遠」に変更する。</t>
    <rPh sb="6" eb="7">
      <t>ク</t>
    </rPh>
    <rPh sb="8" eb="9">
      <t>ア</t>
    </rPh>
    <rPh sb="13" eb="15">
      <t>シュベツ</t>
    </rPh>
    <rPh sb="16" eb="18">
      <t>マホウ</t>
    </rPh>
    <rPh sb="24" eb="26">
      <t>シャテイ</t>
    </rPh>
    <rPh sb="28" eb="30">
      <t>シキン</t>
    </rPh>
    <rPh sb="31" eb="32">
      <t>チョウ</t>
    </rPh>
    <rPh sb="32" eb="33">
      <t>エン</t>
    </rPh>
    <rPh sb="35" eb="37">
      <t>ヘンコウ</t>
    </rPh>
    <phoneticPr fontId="6"/>
  </si>
  <si>
    <t>このアーツを組み合わせた攻撃で「邪毒」「汚染」「浄化」のいずれかを与えた場合、それらの状態異常によってクリンナップフェイズで与えられるダメージを即座に与える(次のクリンナップフェイズにはダメージは与えられない)。</t>
    <rPh sb="6" eb="7">
      <t>ク</t>
    </rPh>
    <rPh sb="8" eb="9">
      <t>ア</t>
    </rPh>
    <rPh sb="12" eb="14">
      <t>コウゲキ</t>
    </rPh>
    <rPh sb="16" eb="17">
      <t>ジャ</t>
    </rPh>
    <rPh sb="17" eb="18">
      <t>ドク</t>
    </rPh>
    <rPh sb="20" eb="22">
      <t>オセン</t>
    </rPh>
    <rPh sb="24" eb="26">
      <t>ジョウカ</t>
    </rPh>
    <rPh sb="33" eb="34">
      <t>アタ</t>
    </rPh>
    <rPh sb="36" eb="38">
      <t>バアイ</t>
    </rPh>
    <rPh sb="43" eb="45">
      <t>ジョウタイ</t>
    </rPh>
    <rPh sb="45" eb="47">
      <t>イジョウ</t>
    </rPh>
    <rPh sb="62" eb="63">
      <t>アタ</t>
    </rPh>
    <rPh sb="72" eb="74">
      <t>ソクザ</t>
    </rPh>
    <rPh sb="75" eb="76">
      <t>アタ</t>
    </rPh>
    <rPh sb="79" eb="80">
      <t>ツギ</t>
    </rPh>
    <rPh sb="98" eb="99">
      <t>アタ</t>
    </rPh>
    <phoneticPr fontId="6"/>
  </si>
  <si>
    <t>物理攻撃</t>
    <rPh sb="0" eb="2">
      <t>ブツリ</t>
    </rPh>
    <rPh sb="2" eb="4">
      <t>コウゲキ</t>
    </rPh>
    <phoneticPr fontId="3"/>
  </si>
  <si>
    <t>プレアクト時に、「邪毒」か「汚染」のどちらかを選ぶ。「分類：暗器」の武器(レリック含む)を攻撃に使用しなければ、このアーツは使用できない。このアーツを組み合わせた攻撃で1点でもダメージを与えた場合、対象に選んだ状態異常をLV2で与える。</t>
    <rPh sb="5" eb="6">
      <t>ジ</t>
    </rPh>
    <rPh sb="9" eb="10">
      <t>ジャ</t>
    </rPh>
    <rPh sb="10" eb="11">
      <t>ドク</t>
    </rPh>
    <rPh sb="14" eb="16">
      <t>オセン</t>
    </rPh>
    <rPh sb="23" eb="24">
      <t>エラ</t>
    </rPh>
    <rPh sb="93" eb="94">
      <t>アタ</t>
    </rPh>
    <rPh sb="96" eb="98">
      <t>バアイ</t>
    </rPh>
    <rPh sb="99" eb="101">
      <t>タイショウ</t>
    </rPh>
    <rPh sb="102" eb="103">
      <t>エラ</t>
    </rPh>
    <rPh sb="105" eb="107">
      <t>ジョウタイ</t>
    </rPh>
    <rPh sb="107" eb="109">
      <t>イジョウ</t>
    </rPh>
    <rPh sb="114" eb="115">
      <t>アタ</t>
    </rPh>
    <phoneticPr fontId="3"/>
  </si>
  <si>
    <t>射撃攻撃</t>
    <rPh sb="0" eb="2">
      <t>シャゲキ</t>
    </rPh>
    <rPh sb="2" eb="4">
      <t>コウゲキ</t>
    </rPh>
    <phoneticPr fontId="3"/>
  </si>
  <si>
    <t>H4</t>
    <phoneticPr fontId="6"/>
  </si>
  <si>
    <t>魔法、自動</t>
    <rPh sb="0" eb="2">
      <t>マホウ</t>
    </rPh>
    <rPh sb="3" eb="5">
      <t>ジドウ</t>
    </rPh>
    <phoneticPr fontId="6"/>
  </si>
  <si>
    <t>魔法、自動</t>
    <rPh sb="0" eb="2">
      <t>マホウ</t>
    </rPh>
    <rPh sb="3" eb="5">
      <t>ジドウ</t>
    </rPh>
    <phoneticPr fontId="3"/>
  </si>
  <si>
    <t>H</t>
    <phoneticPr fontId="6"/>
  </si>
  <si>
    <t>重ね撃ち</t>
    <rPh sb="0" eb="1">
      <t>カサ</t>
    </rPh>
    <rPh sb="2" eb="3">
      <t>ウ</t>
    </rPh>
    <phoneticPr fontId="3"/>
  </si>
  <si>
    <t>対象に「対象が装備・準備(手に持っていることを含む)していないアイテム1つを盗み、取得する」特殊攻撃を行う。対象は〔自我〕以外に〔観察〕でもリアクションできる。</t>
    <rPh sb="0" eb="2">
      <t>タイショウ</t>
    </rPh>
    <rPh sb="4" eb="6">
      <t>タイショウ</t>
    </rPh>
    <rPh sb="7" eb="9">
      <t>ソウビ</t>
    </rPh>
    <rPh sb="10" eb="12">
      <t>ジュンビ</t>
    </rPh>
    <rPh sb="13" eb="14">
      <t>テ</t>
    </rPh>
    <rPh sb="15" eb="16">
      <t>モ</t>
    </rPh>
    <rPh sb="23" eb="24">
      <t>フク</t>
    </rPh>
    <rPh sb="38" eb="39">
      <t>ヌス</t>
    </rPh>
    <rPh sb="41" eb="43">
      <t>シュトク</t>
    </rPh>
    <rPh sb="46" eb="48">
      <t>トクシュ</t>
    </rPh>
    <rPh sb="48" eb="50">
      <t>コウゲキ</t>
    </rPh>
    <rPh sb="51" eb="52">
      <t>オコナ</t>
    </rPh>
    <rPh sb="54" eb="56">
      <t>タイショウ</t>
    </rPh>
    <rPh sb="58" eb="60">
      <t>ジガ</t>
    </rPh>
    <rPh sb="61" eb="63">
      <t>イガイ</t>
    </rPh>
    <rPh sb="65" eb="67">
      <t>カンサツ</t>
    </rPh>
    <phoneticPr fontId="3"/>
  </si>
  <si>
    <t>白兵攻撃</t>
    <rPh sb="0" eb="2">
      <t>ハクヘイ</t>
    </rPh>
    <rPh sb="2" eb="4">
      <t>コウゲキ</t>
    </rPh>
    <phoneticPr fontId="3"/>
  </si>
  <si>
    <t>H3</t>
    <phoneticPr fontId="6"/>
  </si>
  <si>
    <t>このアーツを組み合わせた白兵攻撃のダメージに+[LV×3]する。</t>
    <rPh sb="6" eb="7">
      <t>ク</t>
    </rPh>
    <rPh sb="8" eb="9">
      <t>ア</t>
    </rPh>
    <rPh sb="12" eb="14">
      <t>ハクヘイ</t>
    </rPh>
    <rPh sb="14" eb="16">
      <t>コウゲキ</t>
    </rPh>
    <phoneticPr fontId="3"/>
  </si>
  <si>
    <t>自身が「トランス」した時に使用できる。自身がトランスするダメージを与えた対象に「放心」を与える。また、自身は「傀儡」状態である限り、1ラウンドに1回だけ、自身あるいは他のキャラクターのメジャーアクション直前に、そのメインフェイズ終了時まで「隠密」状態になることができる(「隠密」状態のキャラクターは攻撃・アーツの対象に選べない)。</t>
    <phoneticPr fontId="6"/>
  </si>
  <si>
    <t>準備している投擲武器は、射撃攻撃を行った後に消費されない。</t>
    <rPh sb="0" eb="2">
      <t>ジュンビ</t>
    </rPh>
    <rPh sb="6" eb="8">
      <t>トウテキ</t>
    </rPh>
    <rPh sb="8" eb="10">
      <t>ブキ</t>
    </rPh>
    <rPh sb="12" eb="14">
      <t>シャゲキ</t>
    </rPh>
    <rPh sb="14" eb="16">
      <t>コウゲキ</t>
    </rPh>
    <rPh sb="17" eb="18">
      <t>オコナ</t>
    </rPh>
    <rPh sb="20" eb="21">
      <t>アト</t>
    </rPh>
    <rPh sb="22" eb="24">
      <t>ショウヒ</t>
    </rPh>
    <phoneticPr fontId="6"/>
  </si>
  <si>
    <t>射撃攻撃</t>
    <rPh sb="0" eb="2">
      <t>シャゲキ</t>
    </rPh>
    <rPh sb="2" eb="4">
      <t>コウゲキ</t>
    </rPh>
    <phoneticPr fontId="6"/>
  </si>
  <si>
    <t>このアーツを組み合わせた判定でドッジ判定を行える。このドッジによって対決に勝利したなら、攻撃者の武器を「捕縛」する。</t>
    <rPh sb="6" eb="7">
      <t>ク</t>
    </rPh>
    <rPh sb="8" eb="9">
      <t>ア</t>
    </rPh>
    <rPh sb="12" eb="14">
      <t>ハンテイ</t>
    </rPh>
    <rPh sb="18" eb="20">
      <t>ハンテイ</t>
    </rPh>
    <rPh sb="21" eb="22">
      <t>オコナ</t>
    </rPh>
    <rPh sb="34" eb="36">
      <t>タイケツ</t>
    </rPh>
    <rPh sb="37" eb="39">
      <t>ショウリ</t>
    </rPh>
    <rPh sb="44" eb="47">
      <t>コウゲキシャ</t>
    </rPh>
    <rPh sb="48" eb="50">
      <t>ブキ</t>
    </rPh>
    <rPh sb="52" eb="54">
      <t>ホバク</t>
    </rPh>
    <phoneticPr fontId="3"/>
  </si>
  <si>
    <t>自身か他のキャラクターが行った射撃攻撃に使用できる。ダメージロールに+1D10点する。</t>
    <rPh sb="0" eb="2">
      <t>ジシン</t>
    </rPh>
    <rPh sb="3" eb="4">
      <t>ホカ</t>
    </rPh>
    <rPh sb="12" eb="13">
      <t>オコナ</t>
    </rPh>
    <rPh sb="15" eb="17">
      <t>シャゲキ</t>
    </rPh>
    <rPh sb="17" eb="19">
      <t>コウゲキ</t>
    </rPh>
    <rPh sb="20" eb="22">
      <t>シヨウ</t>
    </rPh>
    <rPh sb="39" eb="40">
      <t>テン</t>
    </rPh>
    <phoneticPr fontId="3"/>
  </si>
  <si>
    <t>君には代々伝わる家宝がある。このアーツの取得時、自身の「常備化」している通常武器から1つを指定する。その武器の「威力」「魔力」「抵抗値」「防御値」全ての「-」を0にしてから、それら全てに+[LV×2]する。</t>
    <rPh sb="0" eb="1">
      <t>キミ</t>
    </rPh>
    <rPh sb="3" eb="5">
      <t>ダイダイ</t>
    </rPh>
    <rPh sb="5" eb="6">
      <t>ツタ</t>
    </rPh>
    <rPh sb="8" eb="10">
      <t>カホウ</t>
    </rPh>
    <rPh sb="20" eb="22">
      <t>シュトク</t>
    </rPh>
    <rPh sb="22" eb="23">
      <t>ジ</t>
    </rPh>
    <rPh sb="24" eb="26">
      <t>ジシン</t>
    </rPh>
    <rPh sb="28" eb="31">
      <t>ジョウビカ</t>
    </rPh>
    <rPh sb="36" eb="38">
      <t>ツウジョウ</t>
    </rPh>
    <rPh sb="38" eb="40">
      <t>ブキ</t>
    </rPh>
    <rPh sb="45" eb="47">
      <t>シテイ</t>
    </rPh>
    <rPh sb="52" eb="54">
      <t>ブキ</t>
    </rPh>
    <rPh sb="56" eb="58">
      <t>イリョク</t>
    </rPh>
    <rPh sb="60" eb="62">
      <t>マリョク</t>
    </rPh>
    <rPh sb="64" eb="67">
      <t>テイコウチ</t>
    </rPh>
    <rPh sb="69" eb="71">
      <t>ボウギョ</t>
    </rPh>
    <rPh sb="71" eb="72">
      <t>チ</t>
    </rPh>
    <rPh sb="73" eb="74">
      <t>スベ</t>
    </rPh>
    <rPh sb="90" eb="91">
      <t>スベ</t>
    </rPh>
    <phoneticPr fontId="6"/>
  </si>
  <si>
    <t>イニシアチブ</t>
    <phoneticPr fontId="6"/>
  </si>
  <si>
    <t>対象に「対象の重量を+[LV]×3する」特殊攻撃を行う(状態異常として扱う)。この効果は重複し戦闘中持続する。対象はマイナーアクションで解除でき、クリンナップフェイズで自動的にLVが-1される。この効果でAPが0以下になった場合、「硬直」を受ける。</t>
    <rPh sb="0" eb="2">
      <t>タイショウ</t>
    </rPh>
    <rPh sb="4" eb="6">
      <t>タイショウ</t>
    </rPh>
    <rPh sb="7" eb="9">
      <t>ジュウリョウ</t>
    </rPh>
    <rPh sb="20" eb="22">
      <t>トクシュ</t>
    </rPh>
    <rPh sb="22" eb="24">
      <t>コウゲキ</t>
    </rPh>
    <rPh sb="25" eb="26">
      <t>オコナ</t>
    </rPh>
    <rPh sb="28" eb="30">
      <t>ジョウタイ</t>
    </rPh>
    <rPh sb="30" eb="32">
      <t>イジョウ</t>
    </rPh>
    <rPh sb="35" eb="36">
      <t>アツカ</t>
    </rPh>
    <rPh sb="41" eb="43">
      <t>コウカ</t>
    </rPh>
    <rPh sb="44" eb="46">
      <t>ジュウフク</t>
    </rPh>
    <rPh sb="47" eb="50">
      <t>セントウチュウ</t>
    </rPh>
    <rPh sb="50" eb="52">
      <t>ジゾク</t>
    </rPh>
    <rPh sb="55" eb="57">
      <t>タイショウ</t>
    </rPh>
    <rPh sb="68" eb="70">
      <t>カイジョ</t>
    </rPh>
    <rPh sb="84" eb="87">
      <t>ジドウテキ</t>
    </rPh>
    <rPh sb="99" eb="101">
      <t>コウカ</t>
    </rPh>
    <rPh sb="106" eb="108">
      <t>イカ</t>
    </rPh>
    <rPh sb="112" eb="114">
      <t>バアイ</t>
    </rPh>
    <rPh sb="116" eb="118">
      <t>コウチョク</t>
    </rPh>
    <rPh sb="120" eb="121">
      <t>ウ</t>
    </rPh>
    <phoneticPr fontId="3"/>
  </si>
  <si>
    <t>情動：しがみつく木霊</t>
    <rPh sb="0" eb="2">
      <t>ジョウドウ</t>
    </rPh>
    <rPh sb="8" eb="10">
      <t>コダマ</t>
    </rPh>
    <phoneticPr fontId="3"/>
  </si>
  <si>
    <t>葉っぱのお金</t>
    <rPh sb="0" eb="1">
      <t>ハ</t>
    </rPh>
    <rPh sb="5" eb="6">
      <t>カネ</t>
    </rPh>
    <phoneticPr fontId="3"/>
  </si>
  <si>
    <t>物理攻撃</t>
    <rPh sb="0" eb="2">
      <t>ブツリ</t>
    </rPh>
    <rPh sb="2" eb="4">
      <t>コウゲキ</t>
    </rPh>
    <phoneticPr fontId="6"/>
  </si>
  <si>
    <t>魔法攻撃</t>
    <rPh sb="0" eb="2">
      <t>マホウ</t>
    </rPh>
    <rPh sb="2" eb="4">
      <t>コウゲキ</t>
    </rPh>
    <phoneticPr fontId="3"/>
  </si>
  <si>
    <t>R1</t>
    <phoneticPr fontId="6"/>
  </si>
  <si>
    <t>ドッジ</t>
    <phoneticPr fontId="3"/>
  </si>
  <si>
    <t>自動</t>
    <rPh sb="0" eb="2">
      <t>ジドウ</t>
    </rPh>
    <phoneticPr fontId="6"/>
  </si>
  <si>
    <t>特殊攻撃</t>
    <rPh sb="0" eb="2">
      <t>トクシュ</t>
    </rPh>
    <rPh sb="2" eb="4">
      <t>コウゲキ</t>
    </rPh>
    <phoneticPr fontId="6"/>
  </si>
  <si>
    <t>モノクルビーム</t>
    <phoneticPr fontId="6"/>
  </si>
  <si>
    <t>対象に「「浄化」3LVと「捕縛」を与える」特殊攻撃を行う。</t>
    <rPh sb="0" eb="2">
      <t>タイショウ</t>
    </rPh>
    <rPh sb="5" eb="7">
      <t>ジョウカ</t>
    </rPh>
    <rPh sb="13" eb="15">
      <t>ホバク</t>
    </rPh>
    <rPh sb="17" eb="18">
      <t>アタ</t>
    </rPh>
    <rPh sb="21" eb="23">
      <t>トクシュ</t>
    </rPh>
    <rPh sb="23" eb="25">
      <t>コウゲキ</t>
    </rPh>
    <rPh sb="26" eb="27">
      <t>オコナ</t>
    </rPh>
    <phoneticPr fontId="6"/>
  </si>
  <si>
    <t>〔隠〕〔製〕</t>
    <rPh sb="1" eb="2">
      <t>カク</t>
    </rPh>
    <rPh sb="4" eb="5">
      <t>セイ</t>
    </rPh>
    <phoneticPr fontId="6"/>
  </si>
  <si>
    <t>〔製作〕か〔隠密〕、〔射撃〕判定に失敗した時に使用できる。その判定を振り直す。</t>
    <rPh sb="1" eb="3">
      <t>セイサク</t>
    </rPh>
    <rPh sb="6" eb="8">
      <t>オンミツ</t>
    </rPh>
    <rPh sb="11" eb="13">
      <t>シャゲキ</t>
    </rPh>
    <rPh sb="14" eb="16">
      <t>ハンテイ</t>
    </rPh>
    <rPh sb="17" eb="19">
      <t>シッパイ</t>
    </rPh>
    <rPh sb="21" eb="22">
      <t>トキ</t>
    </rPh>
    <rPh sb="23" eb="25">
      <t>シヨウ</t>
    </rPh>
    <rPh sb="31" eb="33">
      <t>ハンテイ</t>
    </rPh>
    <rPh sb="34" eb="35">
      <t>フ</t>
    </rPh>
    <rPh sb="36" eb="37">
      <t>ナオ</t>
    </rPh>
    <phoneticPr fontId="6"/>
  </si>
  <si>
    <t>このアーツを組み合わせることで、射撃攻撃に「種別：魔法」のアーツが組み合わせられるようになる。この攻撃によるダメージは物理攻撃でも魔法攻撃でもある。ダメージ増加は合計し、威力はそれぞれのダメージ属性・固定値から好きなものを組み合わせて選ぶ。</t>
    <rPh sb="18" eb="20">
      <t>コウゲキ</t>
    </rPh>
    <phoneticPr fontId="3"/>
  </si>
  <si>
    <t>自身が「硬直」「衰弱」「捕縛」のいずれかを受けた時に使用できる。その状態異常を全て解除する。</t>
    <rPh sb="0" eb="2">
      <t>ジシン</t>
    </rPh>
    <rPh sb="4" eb="6">
      <t>コウチョク</t>
    </rPh>
    <rPh sb="8" eb="10">
      <t>スイジャク</t>
    </rPh>
    <rPh sb="12" eb="14">
      <t>ホバク</t>
    </rPh>
    <rPh sb="21" eb="22">
      <t>ウ</t>
    </rPh>
    <rPh sb="24" eb="25">
      <t>トキ</t>
    </rPh>
    <rPh sb="26" eb="28">
      <t>シヨウ</t>
    </rPh>
    <rPh sb="34" eb="36">
      <t>ジョウタイ</t>
    </rPh>
    <rPh sb="36" eb="38">
      <t>イジョウ</t>
    </rPh>
    <rPh sb="39" eb="40">
      <t>スベ</t>
    </rPh>
    <rPh sb="41" eb="43">
      <t>カイジョ</t>
    </rPh>
    <phoneticPr fontId="3"/>
  </si>
  <si>
    <t>設定、選択</t>
    <rPh sb="0" eb="2">
      <t>セッテイ</t>
    </rPh>
    <rPh sb="3" eb="5">
      <t>センタク</t>
    </rPh>
    <phoneticPr fontId="6"/>
  </si>
  <si>
    <t>設定、選択</t>
    <rPh sb="0" eb="2">
      <t>セッテイ</t>
    </rPh>
    <rPh sb="3" eb="5">
      <t>センタク</t>
    </rPh>
    <phoneticPr fontId="3"/>
  </si>
  <si>
    <t>なし</t>
    <phoneticPr fontId="6"/>
  </si>
  <si>
    <t>このアーツを組み合わせた攻撃で対象に「未行動」のキャラクターを含んでいた場合、この攻撃で与えるダメージに+[自身のAP÷2](端数切捨)する。</t>
    <rPh sb="6" eb="7">
      <t>ク</t>
    </rPh>
    <rPh sb="8" eb="9">
      <t>ア</t>
    </rPh>
    <rPh sb="12" eb="14">
      <t>コウゲキ</t>
    </rPh>
    <rPh sb="15" eb="17">
      <t>タイショウ</t>
    </rPh>
    <rPh sb="19" eb="20">
      <t>ミ</t>
    </rPh>
    <rPh sb="20" eb="22">
      <t>コウドウ</t>
    </rPh>
    <rPh sb="31" eb="32">
      <t>フク</t>
    </rPh>
    <rPh sb="36" eb="38">
      <t>バアイ</t>
    </rPh>
    <rPh sb="41" eb="43">
      <t>コウゲキ</t>
    </rPh>
    <rPh sb="44" eb="45">
      <t>アタ</t>
    </rPh>
    <rPh sb="54" eb="56">
      <t>ジシン</t>
    </rPh>
    <rPh sb="63" eb="65">
      <t>ハスウ</t>
    </rPh>
    <rPh sb="65" eb="67">
      <t>キリス</t>
    </rPh>
    <phoneticPr fontId="6"/>
  </si>
  <si>
    <t>このアーツで何らかの攻撃に対するリアクションを行う。対決に勝利したなら、攻撃者の攻撃を失敗させた上で、攻撃者に「刺+10+1D10のダメージを与え、1点でもダメージを与えた場合、「浄化」を与える」特殊攻撃を命中させる(リアクションは発生しない)。</t>
    <rPh sb="6" eb="7">
      <t>ナン</t>
    </rPh>
    <rPh sb="10" eb="12">
      <t>コウゲキ</t>
    </rPh>
    <rPh sb="13" eb="14">
      <t>タイ</t>
    </rPh>
    <rPh sb="23" eb="24">
      <t>オコナ</t>
    </rPh>
    <rPh sb="26" eb="28">
      <t>タイケツ</t>
    </rPh>
    <rPh sb="29" eb="31">
      <t>ショウリ</t>
    </rPh>
    <rPh sb="36" eb="39">
      <t>コウゲキシャ</t>
    </rPh>
    <rPh sb="40" eb="42">
      <t>コウゲキ</t>
    </rPh>
    <rPh sb="43" eb="45">
      <t>シッパイ</t>
    </rPh>
    <rPh sb="48" eb="49">
      <t>ウエ</t>
    </rPh>
    <rPh sb="51" eb="54">
      <t>コウゲキシャ</t>
    </rPh>
    <rPh sb="56" eb="57">
      <t>サ</t>
    </rPh>
    <rPh sb="71" eb="72">
      <t>アタ</t>
    </rPh>
    <rPh sb="75" eb="76">
      <t>テン</t>
    </rPh>
    <rPh sb="83" eb="84">
      <t>アタ</t>
    </rPh>
    <rPh sb="86" eb="88">
      <t>バアイ</t>
    </rPh>
    <rPh sb="90" eb="92">
      <t>ジョウカ</t>
    </rPh>
    <rPh sb="94" eb="95">
      <t>アタ</t>
    </rPh>
    <rPh sb="98" eb="100">
      <t>トクシュ</t>
    </rPh>
    <rPh sb="100" eb="102">
      <t>コウゲキ</t>
    </rPh>
    <rPh sb="103" eb="105">
      <t>メイチュウ</t>
    </rPh>
    <rPh sb="116" eb="118">
      <t>ハッセイ</t>
    </rPh>
    <phoneticPr fontId="3"/>
  </si>
  <si>
    <t>「癒+10+2D10」の特殊攻撃を行う。</t>
    <rPh sb="1" eb="2">
      <t>ユ</t>
    </rPh>
    <rPh sb="12" eb="14">
      <t>トクシュ</t>
    </rPh>
    <rPh sb="14" eb="16">
      <t>コウゲキ</t>
    </rPh>
    <rPh sb="17" eb="18">
      <t>オコナ</t>
    </rPh>
    <phoneticPr fontId="7"/>
  </si>
  <si>
    <t>[マイナー]SP1点を代償にして、次に行う〔秘魔〕、〔独魔〕で行う魔法攻撃で与えるダメージに+4する。</t>
    <rPh sb="9" eb="10">
      <t>テン</t>
    </rPh>
    <rPh sb="11" eb="13">
      <t>ダイショウ</t>
    </rPh>
    <rPh sb="17" eb="18">
      <t>ツギ</t>
    </rPh>
    <rPh sb="19" eb="20">
      <t>オコナ</t>
    </rPh>
    <rPh sb="22" eb="23">
      <t>ヒ</t>
    </rPh>
    <rPh sb="23" eb="24">
      <t>マ</t>
    </rPh>
    <rPh sb="27" eb="28">
      <t>ドク</t>
    </rPh>
    <rPh sb="28" eb="29">
      <t>マ</t>
    </rPh>
    <rPh sb="31" eb="32">
      <t>オコナ</t>
    </rPh>
    <rPh sb="33" eb="35">
      <t>マホウ</t>
    </rPh>
    <rPh sb="35" eb="37">
      <t>コウゲキ</t>
    </rPh>
    <rPh sb="38" eb="39">
      <t>アタ</t>
    </rPh>
    <phoneticPr fontId="7"/>
  </si>
  <si>
    <t>戦闘移動を行う。この戦闘移動で敵対するキャラクターが存在するエンゲージから「離脱」することができる。「封鎖」されたエンゲージからは「離脱」できない。君は自身の翼によって「飛行」状態になることができない。</t>
    <rPh sb="0" eb="2">
      <t>セントウ</t>
    </rPh>
    <rPh sb="2" eb="4">
      <t>イドウ</t>
    </rPh>
    <rPh sb="5" eb="6">
      <t>オコナ</t>
    </rPh>
    <rPh sb="10" eb="12">
      <t>セントウ</t>
    </rPh>
    <rPh sb="12" eb="14">
      <t>イドウ</t>
    </rPh>
    <rPh sb="15" eb="17">
      <t>テキタイ</t>
    </rPh>
    <rPh sb="26" eb="28">
      <t>ソンザイ</t>
    </rPh>
    <rPh sb="38" eb="40">
      <t>リダツ</t>
    </rPh>
    <rPh sb="51" eb="53">
      <t>フウサ</t>
    </rPh>
    <rPh sb="66" eb="68">
      <t>リダツ</t>
    </rPh>
    <rPh sb="74" eb="75">
      <t>キミ</t>
    </rPh>
    <rPh sb="76" eb="78">
      <t>ジシン</t>
    </rPh>
    <rPh sb="79" eb="80">
      <t>ツバサ</t>
    </rPh>
    <rPh sb="85" eb="87">
      <t>ヒコウ</t>
    </rPh>
    <rPh sb="88" eb="90">
      <t>ジョウタイ</t>
    </rPh>
    <phoneticPr fontId="6"/>
  </si>
  <si>
    <t>「憎悪」「悲哀」「憤怒」「放心」を受けていても、その効果を受けない。</t>
    <rPh sb="1" eb="3">
      <t>ゾウオ</t>
    </rPh>
    <rPh sb="5" eb="7">
      <t>ヒアイ</t>
    </rPh>
    <rPh sb="9" eb="11">
      <t>フンヌ</t>
    </rPh>
    <rPh sb="13" eb="15">
      <t>ホウシン</t>
    </rPh>
    <rPh sb="17" eb="18">
      <t>ウ</t>
    </rPh>
    <rPh sb="26" eb="28">
      <t>コウカ</t>
    </rPh>
    <rPh sb="29" eb="30">
      <t>ウ</t>
    </rPh>
    <phoneticPr fontId="3"/>
  </si>
  <si>
    <t>-</t>
    <phoneticPr fontId="6"/>
  </si>
  <si>
    <t>このアーツを組み合わせることで、白兵攻撃に「種別：魔法」のアーツが組み合わせられる。この攻撃によるダメージは物理攻撃でも魔法攻撃でもある。使用した武器の威力か魔力どちらかに、アーツの魔力を合計する。ダメージ属性は武器やアーツから好きなものを選ぶ。</t>
    <rPh sb="16" eb="18">
      <t>ハクヘイ</t>
    </rPh>
    <rPh sb="18" eb="20">
      <t>コウゲキ</t>
    </rPh>
    <rPh sb="22" eb="24">
      <t>シュベツ</t>
    </rPh>
    <rPh sb="25" eb="27">
      <t>マホウ</t>
    </rPh>
    <rPh sb="33" eb="34">
      <t>ク</t>
    </rPh>
    <rPh sb="35" eb="36">
      <t>ア</t>
    </rPh>
    <rPh sb="44" eb="46">
      <t>コウゲキ</t>
    </rPh>
    <rPh sb="54" eb="56">
      <t>ブツリ</t>
    </rPh>
    <rPh sb="56" eb="58">
      <t>コウゲキ</t>
    </rPh>
    <rPh sb="60" eb="62">
      <t>マホウ</t>
    </rPh>
    <rPh sb="62" eb="64">
      <t>コウゲキ</t>
    </rPh>
    <rPh sb="69" eb="71">
      <t>シヨウ</t>
    </rPh>
    <rPh sb="73" eb="75">
      <t>ブキ</t>
    </rPh>
    <rPh sb="76" eb="78">
      <t>イリョク</t>
    </rPh>
    <rPh sb="79" eb="81">
      <t>マリョク</t>
    </rPh>
    <rPh sb="91" eb="93">
      <t>マリョク</t>
    </rPh>
    <rPh sb="94" eb="96">
      <t>ゴウケイ</t>
    </rPh>
    <rPh sb="103" eb="105">
      <t>ゾクセイ</t>
    </rPh>
    <rPh sb="106" eb="108">
      <t>ブキ</t>
    </rPh>
    <rPh sb="114" eb="115">
      <t>ス</t>
    </rPh>
    <rPh sb="120" eb="121">
      <t>エラ</t>
    </rPh>
    <phoneticPr fontId="3"/>
  </si>
  <si>
    <t>白兵攻撃</t>
    <rPh sb="0" eb="2">
      <t>ハクヘイ</t>
    </rPh>
    <rPh sb="2" eb="4">
      <t>コウゲキ</t>
    </rPh>
    <phoneticPr fontId="6"/>
  </si>
  <si>
    <t>自身の白兵攻撃でダメージを与えた時に使用できる。ダメージを与えた対象に、同じダメージをもう一度与える。このダメージはあらゆるアーツ・アイテムの効果で軽減できない。その後、自身は代償として、HPが0になり「完全死亡」を受ける。</t>
    <phoneticPr fontId="6"/>
  </si>
  <si>
    <t>緊急治療</t>
    <rPh sb="0" eb="2">
      <t>キンキュウ</t>
    </rPh>
    <rPh sb="2" eb="4">
      <t>チリョウ</t>
    </rPh>
    <phoneticPr fontId="3"/>
  </si>
  <si>
    <t>S</t>
    <phoneticPr fontId="6"/>
  </si>
  <si>
    <t>自身以外のキャラクターが「憎悪」を受ける時に使用できる。その「憎悪」の対象を自身に変更するか、代わりに自身がその「憎悪」を受ける。</t>
    <rPh sb="0" eb="2">
      <t>ジシン</t>
    </rPh>
    <rPh sb="2" eb="4">
      <t>イガイ</t>
    </rPh>
    <rPh sb="13" eb="15">
      <t>ゾウオ</t>
    </rPh>
    <rPh sb="17" eb="18">
      <t>ウ</t>
    </rPh>
    <rPh sb="20" eb="21">
      <t>トキ</t>
    </rPh>
    <rPh sb="22" eb="24">
      <t>シヨウ</t>
    </rPh>
    <rPh sb="31" eb="33">
      <t>ゾウオ</t>
    </rPh>
    <rPh sb="35" eb="37">
      <t>タイショウ</t>
    </rPh>
    <rPh sb="38" eb="40">
      <t>ジシン</t>
    </rPh>
    <rPh sb="41" eb="43">
      <t>ヘンコウ</t>
    </rPh>
    <rPh sb="47" eb="48">
      <t>カ</t>
    </rPh>
    <rPh sb="51" eb="53">
      <t>ジシン</t>
    </rPh>
    <rPh sb="57" eb="59">
      <t>ゾウオ</t>
    </rPh>
    <rPh sb="61" eb="62">
      <t>ウ</t>
    </rPh>
    <phoneticPr fontId="6"/>
  </si>
  <si>
    <t>R5</t>
    <phoneticPr fontId="6"/>
  </si>
  <si>
    <t>魔法攻撃</t>
    <rPh sb="0" eb="2">
      <t>マホウ</t>
    </rPh>
    <rPh sb="2" eb="4">
      <t>コウゲキ</t>
    </rPh>
    <phoneticPr fontId="6"/>
  </si>
  <si>
    <t>このアーツを組み合わせた〔独魔〕判定では、ダイスの出目の00と99以外のゾロ目で、判定がスペシャルになる。</t>
    <rPh sb="6" eb="7">
      <t>ク</t>
    </rPh>
    <rPh sb="8" eb="9">
      <t>ア</t>
    </rPh>
    <rPh sb="13" eb="14">
      <t>ドク</t>
    </rPh>
    <rPh sb="14" eb="15">
      <t>マ</t>
    </rPh>
    <rPh sb="16" eb="18">
      <t>ハンテイ</t>
    </rPh>
    <phoneticPr fontId="3"/>
  </si>
  <si>
    <t>まぐれ当たり</t>
    <rPh sb="3" eb="4">
      <t>ア</t>
    </rPh>
    <phoneticPr fontId="6"/>
  </si>
  <si>
    <t>HPが0以下になった時、トランス宣言の代わりに使用できる。HPを2D10点にする(癒装甲値は無視する)。</t>
    <rPh sb="4" eb="6">
      <t>イカ</t>
    </rPh>
    <rPh sb="10" eb="11">
      <t>トキ</t>
    </rPh>
    <rPh sb="16" eb="18">
      <t>センゲン</t>
    </rPh>
    <rPh sb="19" eb="20">
      <t>カ</t>
    </rPh>
    <rPh sb="23" eb="25">
      <t>シヨウ</t>
    </rPh>
    <rPh sb="36" eb="37">
      <t>テン</t>
    </rPh>
    <rPh sb="41" eb="42">
      <t>ユ</t>
    </rPh>
    <rPh sb="42" eb="44">
      <t>ソウコウ</t>
    </rPh>
    <rPh sb="44" eb="45">
      <t>チ</t>
    </rPh>
    <rPh sb="46" eb="48">
      <t>ムシ</t>
    </rPh>
    <phoneticPr fontId="3"/>
  </si>
  <si>
    <t>戦闘中、瘴気によって発生するダメージを3点減少させる。また、周囲を明るく照らすことで暗闇によるペナルティを打ち消し、瘴気に汚染された地域を通行可能にする。</t>
    <rPh sb="30" eb="32">
      <t>シュウイ</t>
    </rPh>
    <rPh sb="33" eb="34">
      <t>アカ</t>
    </rPh>
    <rPh sb="36" eb="37">
      <t>テ</t>
    </rPh>
    <rPh sb="42" eb="44">
      <t>クラヤミ</t>
    </rPh>
    <rPh sb="53" eb="54">
      <t>ウ</t>
    </rPh>
    <rPh sb="55" eb="56">
      <t>ケ</t>
    </rPh>
    <rPh sb="58" eb="60">
      <t>ショウキ</t>
    </rPh>
    <rPh sb="61" eb="63">
      <t>オセン</t>
    </rPh>
    <rPh sb="66" eb="68">
      <t>チイキ</t>
    </rPh>
    <rPh sb="69" eb="71">
      <t>ツウコウ</t>
    </rPh>
    <rPh sb="71" eb="73">
      <t>カノウ</t>
    </rPh>
    <phoneticPr fontId="6"/>
  </si>
  <si>
    <t>このアーツを組み合わせた「応急処置」を「対象：範囲(選択)」に変更する。ルーメンがソウルクラスなら、回復量に+1D10点する。</t>
    <rPh sb="6" eb="7">
      <t>ク</t>
    </rPh>
    <rPh sb="8" eb="9">
      <t>ア</t>
    </rPh>
    <rPh sb="13" eb="15">
      <t>オウキュウ</t>
    </rPh>
    <rPh sb="15" eb="17">
      <t>ショチ</t>
    </rPh>
    <rPh sb="20" eb="22">
      <t>タイショウ</t>
    </rPh>
    <rPh sb="23" eb="25">
      <t>ハンイ</t>
    </rPh>
    <rPh sb="26" eb="28">
      <t>センタク</t>
    </rPh>
    <rPh sb="31" eb="33">
      <t>ヘンコウ</t>
    </rPh>
    <rPh sb="50" eb="52">
      <t>カイフク</t>
    </rPh>
    <rPh sb="52" eb="53">
      <t>リョウ</t>
    </rPh>
    <rPh sb="59" eb="60">
      <t>テン</t>
    </rPh>
    <phoneticPr fontId="6"/>
  </si>
  <si>
    <t>レギオンを得る(クラスは「テネブリス」「ラチェル」「デュルフ」のいずれか)。人数は[【肉体】÷2+10]人(端数切捨て)。このレギオンは魔物として扱う。このレギオンは経験点を消費してアーツを取得できる。</t>
    <rPh sb="43" eb="45">
      <t>ニクタイ</t>
    </rPh>
    <rPh sb="54" eb="56">
      <t>ハスウ</t>
    </rPh>
    <rPh sb="56" eb="58">
      <t>キリス</t>
    </rPh>
    <rPh sb="68" eb="70">
      <t>マモノ</t>
    </rPh>
    <rPh sb="73" eb="74">
      <t>アツカ</t>
    </rPh>
    <phoneticPr fontId="3"/>
  </si>
  <si>
    <t>あらゆる攻撃によるダメージを[LV×3]点減少させる。自身が癒属性攻撃を受けた場合、回復量は半分になる。</t>
    <rPh sb="4" eb="6">
      <t>コウゲキ</t>
    </rPh>
    <rPh sb="20" eb="21">
      <t>テン</t>
    </rPh>
    <rPh sb="21" eb="23">
      <t>ゲンショウ</t>
    </rPh>
    <rPh sb="27" eb="29">
      <t>ジシン</t>
    </rPh>
    <rPh sb="30" eb="31">
      <t>ユ</t>
    </rPh>
    <rPh sb="31" eb="33">
      <t>ゾクセイ</t>
    </rPh>
    <rPh sb="33" eb="35">
      <t>コウゲキ</t>
    </rPh>
    <rPh sb="36" eb="37">
      <t>ウ</t>
    </rPh>
    <rPh sb="39" eb="41">
      <t>バアイ</t>
    </rPh>
    <rPh sb="42" eb="44">
      <t>カイフク</t>
    </rPh>
    <rPh sb="44" eb="45">
      <t>リョウ</t>
    </rPh>
    <rPh sb="46" eb="48">
      <t>ハンブン</t>
    </rPh>
    <phoneticPr fontId="6"/>
  </si>
  <si>
    <t>〔交〕〔自〕</t>
    <rPh sb="1" eb="2">
      <t>コウ</t>
    </rPh>
    <rPh sb="4" eb="5">
      <t>ジ</t>
    </rPh>
    <phoneticPr fontId="3"/>
  </si>
  <si>
    <t>次に行うあらゆる攻撃のダメージロールに+[LV×4+2]点する。</t>
    <rPh sb="0" eb="1">
      <t>ツギ</t>
    </rPh>
    <rPh sb="2" eb="3">
      <t>オコナ</t>
    </rPh>
    <rPh sb="8" eb="10">
      <t>コウゲキ</t>
    </rPh>
    <rPh sb="28" eb="29">
      <t>テン</t>
    </rPh>
    <phoneticPr fontId="3"/>
  </si>
  <si>
    <t>アーツの代償にそれぞれ「R3」が追加される。タイミングが常時のものには影響がない。マイナーアクションを消費すると解除される他、クリンナップフェイズに自動的に解除される。</t>
    <rPh sb="4" eb="6">
      <t>ダイショウ</t>
    </rPh>
    <rPh sb="16" eb="18">
      <t>ツイカ</t>
    </rPh>
    <phoneticPr fontId="6"/>
  </si>
  <si>
    <t>アーツの代償にそれぞれ「S3」が追加される。タイミングが常時のものには影響がない。マイナーアクションを消費すると解除される他、クリンナップフェイズに自動的に解除される。</t>
    <rPh sb="4" eb="6">
      <t>ダイショウ</t>
    </rPh>
    <rPh sb="16" eb="18">
      <t>ツイカ</t>
    </rPh>
    <phoneticPr fontId="6"/>
  </si>
  <si>
    <t>このアーツを組み合わせた攻撃で1点でもダメージを与えた場合、自身のHPを回復する(癒装甲値を無視する)。回復量はLV1で3点、LV2で1D10点、LV3で[このアーツを組み合わせた攻撃で与えたダメージ]÷2点(端数切り上げ)または2D10点である。</t>
    <rPh sb="6" eb="7">
      <t>ク</t>
    </rPh>
    <rPh sb="8" eb="9">
      <t>ア</t>
    </rPh>
    <rPh sb="12" eb="14">
      <t>コウゲキ</t>
    </rPh>
    <rPh sb="16" eb="17">
      <t>テン</t>
    </rPh>
    <rPh sb="24" eb="25">
      <t>アタ</t>
    </rPh>
    <rPh sb="27" eb="29">
      <t>バアイ</t>
    </rPh>
    <rPh sb="30" eb="32">
      <t>ジシン</t>
    </rPh>
    <rPh sb="36" eb="38">
      <t>カイフク</t>
    </rPh>
    <rPh sb="41" eb="45">
      <t>ユソウコウチ</t>
    </rPh>
    <rPh sb="46" eb="48">
      <t>ムシ</t>
    </rPh>
    <rPh sb="52" eb="54">
      <t>カイフク</t>
    </rPh>
    <rPh sb="54" eb="55">
      <t>リョウ</t>
    </rPh>
    <rPh sb="61" eb="62">
      <t>テン</t>
    </rPh>
    <rPh sb="71" eb="72">
      <t>テン</t>
    </rPh>
    <rPh sb="84" eb="85">
      <t>ク</t>
    </rPh>
    <rPh sb="86" eb="87">
      <t>ア</t>
    </rPh>
    <rPh sb="90" eb="92">
      <t>コウゲキ</t>
    </rPh>
    <rPh sb="93" eb="94">
      <t>アタ</t>
    </rPh>
    <rPh sb="103" eb="104">
      <t>テン</t>
    </rPh>
    <rPh sb="105" eb="107">
      <t>ハスウ</t>
    </rPh>
    <rPh sb="107" eb="108">
      <t>キ</t>
    </rPh>
    <rPh sb="109" eb="110">
      <t>ア</t>
    </rPh>
    <rPh sb="119" eb="120">
      <t>テン</t>
    </rPh>
    <phoneticPr fontId="6"/>
  </si>
  <si>
    <t>物理攻撃を行うアーツに魔法攻撃、または魔法攻撃を行うアーツに物理攻撃を行うアーツを組み合わせられる。与えるダメージ属性、固定値は威力、魔力のいずれかから自由に組み合わせてよい。</t>
    <rPh sb="0" eb="2">
      <t>ブツリ</t>
    </rPh>
    <rPh sb="2" eb="4">
      <t>コウゲキ</t>
    </rPh>
    <rPh sb="5" eb="6">
      <t>オコナ</t>
    </rPh>
    <rPh sb="11" eb="13">
      <t>マホウ</t>
    </rPh>
    <rPh sb="13" eb="15">
      <t>コウゲキ</t>
    </rPh>
    <rPh sb="19" eb="21">
      <t>マホウ</t>
    </rPh>
    <rPh sb="21" eb="23">
      <t>コウゲキ</t>
    </rPh>
    <rPh sb="24" eb="25">
      <t>オコナ</t>
    </rPh>
    <rPh sb="30" eb="32">
      <t>ブツリ</t>
    </rPh>
    <rPh sb="32" eb="34">
      <t>コウゲキ</t>
    </rPh>
    <rPh sb="35" eb="36">
      <t>オコナ</t>
    </rPh>
    <rPh sb="50" eb="51">
      <t>アタ</t>
    </rPh>
    <rPh sb="57" eb="59">
      <t>ゾクセイ</t>
    </rPh>
    <rPh sb="60" eb="63">
      <t>コテイチ</t>
    </rPh>
    <rPh sb="64" eb="66">
      <t>イリョク</t>
    </rPh>
    <rPh sb="67" eb="69">
      <t>マリョク</t>
    </rPh>
    <rPh sb="76" eb="78">
      <t>ジユウ</t>
    </rPh>
    <rPh sb="79" eb="80">
      <t>ク</t>
    </rPh>
    <rPh sb="81" eb="82">
      <t>ア</t>
    </rPh>
    <phoneticPr fontId="6"/>
  </si>
  <si>
    <t>攻撃</t>
    <rPh sb="0" eb="2">
      <t>コウゲキ</t>
    </rPh>
    <phoneticPr fontId="3"/>
  </si>
  <si>
    <t>このアーツを組み合わせた攻撃のダメージロールに+[対象の受けている状態異常の数]×4する。このアーツは魔物には効果がない。</t>
    <rPh sb="6" eb="7">
      <t>ク</t>
    </rPh>
    <rPh sb="8" eb="9">
      <t>ア</t>
    </rPh>
    <rPh sb="12" eb="14">
      <t>コウゲキ</t>
    </rPh>
    <rPh sb="25" eb="27">
      <t>タイショウ</t>
    </rPh>
    <rPh sb="28" eb="29">
      <t>ウ</t>
    </rPh>
    <rPh sb="33" eb="35">
      <t>ジョウタイ</t>
    </rPh>
    <rPh sb="35" eb="37">
      <t>イジョウ</t>
    </rPh>
    <rPh sb="38" eb="39">
      <t>カズ</t>
    </rPh>
    <rPh sb="55" eb="57">
      <t>コウカ</t>
    </rPh>
    <phoneticPr fontId="3"/>
  </si>
  <si>
    <t>〔独〕〔瘴〕</t>
    <rPh sb="1" eb="2">
      <t>ドク</t>
    </rPh>
    <rPh sb="4" eb="5">
      <t>ショウ</t>
    </rPh>
    <phoneticPr fontId="3"/>
  </si>
  <si>
    <t>ラウンド中、自身の癒属性以外の全ての装甲値に+[[LV]×3]する。</t>
    <rPh sb="4" eb="5">
      <t>チュウ</t>
    </rPh>
    <rPh sb="6" eb="8">
      <t>ジシン</t>
    </rPh>
    <rPh sb="9" eb="10">
      <t>ユ</t>
    </rPh>
    <rPh sb="10" eb="12">
      <t>ゾクセイ</t>
    </rPh>
    <rPh sb="12" eb="14">
      <t>イガイ</t>
    </rPh>
    <rPh sb="15" eb="16">
      <t>スベ</t>
    </rPh>
    <rPh sb="18" eb="20">
      <t>ソウコウ</t>
    </rPh>
    <rPh sb="20" eb="21">
      <t>チ</t>
    </rPh>
    <phoneticPr fontId="6"/>
  </si>
  <si>
    <t>「魔力：無+0」の魔法攻撃を行う。このアーツを組み合わせた攻撃で1点でもダメージを与えた場合、対象に「邪毒」LV2を与える。</t>
    <rPh sb="1" eb="3">
      <t>マリョク</t>
    </rPh>
    <rPh sb="4" eb="5">
      <t>ム</t>
    </rPh>
    <rPh sb="9" eb="13">
      <t>マホウコウゲキ</t>
    </rPh>
    <rPh sb="14" eb="15">
      <t>オコナ</t>
    </rPh>
    <rPh sb="33" eb="34">
      <t>テン</t>
    </rPh>
    <rPh sb="41" eb="42">
      <t>アタ</t>
    </rPh>
    <rPh sb="44" eb="46">
      <t>バアイ</t>
    </rPh>
    <rPh sb="47" eb="49">
      <t>タイショウ</t>
    </rPh>
    <rPh sb="51" eb="52">
      <t>ジャ</t>
    </rPh>
    <rPh sb="52" eb="53">
      <t>ドク</t>
    </rPh>
    <rPh sb="58" eb="59">
      <t>アタ</t>
    </rPh>
    <phoneticPr fontId="3"/>
  </si>
  <si>
    <t>〔独〕〔瘴〕</t>
    <rPh sb="1" eb="2">
      <t>ドク</t>
    </rPh>
    <rPh sb="4" eb="5">
      <t>ショウ</t>
    </rPh>
    <phoneticPr fontId="6"/>
  </si>
  <si>
    <t>〔独〕〔擬〕〔瘴〕</t>
    <rPh sb="1" eb="2">
      <t>ドク</t>
    </rPh>
    <rPh sb="4" eb="5">
      <t>ギ</t>
    </rPh>
    <rPh sb="7" eb="8">
      <t>ショウ</t>
    </rPh>
    <phoneticPr fontId="6"/>
  </si>
  <si>
    <t>このアーツを組み合わせた魔法攻撃のダメージロールに+[LV×3]点する。</t>
    <rPh sb="6" eb="7">
      <t>ク</t>
    </rPh>
    <rPh sb="8" eb="9">
      <t>ア</t>
    </rPh>
    <rPh sb="12" eb="14">
      <t>マホウ</t>
    </rPh>
    <rPh sb="14" eb="16">
      <t>コウゲキ</t>
    </rPh>
    <rPh sb="32" eb="33">
      <t>テン</t>
    </rPh>
    <phoneticPr fontId="6"/>
  </si>
  <si>
    <t>このアーツを組み合わせた魔法攻撃に対するあらゆるペナルティを全て打ち消す。</t>
    <rPh sb="6" eb="7">
      <t>ク</t>
    </rPh>
    <rPh sb="8" eb="9">
      <t>ア</t>
    </rPh>
    <rPh sb="12" eb="14">
      <t>マホウ</t>
    </rPh>
    <rPh sb="14" eb="16">
      <t>コウゲキ</t>
    </rPh>
    <rPh sb="17" eb="18">
      <t>タイ</t>
    </rPh>
    <rPh sb="30" eb="31">
      <t>スベ</t>
    </rPh>
    <rPh sb="32" eb="33">
      <t>ウ</t>
    </rPh>
    <rPh sb="34" eb="35">
      <t>ケ</t>
    </rPh>
    <phoneticPr fontId="6"/>
  </si>
  <si>
    <t>付与式：補遺</t>
    <rPh sb="0" eb="2">
      <t>フヨ</t>
    </rPh>
    <rPh sb="2" eb="3">
      <t>シキ</t>
    </rPh>
    <rPh sb="4" eb="6">
      <t>ホイ</t>
    </rPh>
    <phoneticPr fontId="6"/>
  </si>
  <si>
    <t>S</t>
    <phoneticPr fontId="6"/>
  </si>
  <si>
    <t>君はすらりとした体躯を持つ、ヒトを化かすことに長けたイナリ族である。プレアクト時に〔交渉〕か〔隠密〕のどちらかを選択し、常にその技能のスペシャル率に+30%のボーナスを与える。また、〔白兵〕と〔格闘〕で与えるダメージに常に-3点される。</t>
    <rPh sb="0" eb="1">
      <t>キミ</t>
    </rPh>
    <rPh sb="8" eb="10">
      <t>タイク</t>
    </rPh>
    <rPh sb="11" eb="12">
      <t>モ</t>
    </rPh>
    <rPh sb="17" eb="18">
      <t>バ</t>
    </rPh>
    <rPh sb="23" eb="24">
      <t>タ</t>
    </rPh>
    <rPh sb="29" eb="30">
      <t>ゾク</t>
    </rPh>
    <rPh sb="39" eb="40">
      <t>ジ</t>
    </rPh>
    <rPh sb="42" eb="44">
      <t>コウショウ</t>
    </rPh>
    <rPh sb="47" eb="49">
      <t>オンミツ</t>
    </rPh>
    <rPh sb="56" eb="58">
      <t>センタク</t>
    </rPh>
    <rPh sb="60" eb="61">
      <t>ツネ</t>
    </rPh>
    <rPh sb="64" eb="66">
      <t>ギノウ</t>
    </rPh>
    <rPh sb="72" eb="73">
      <t>リツ</t>
    </rPh>
    <rPh sb="84" eb="85">
      <t>アタ</t>
    </rPh>
    <rPh sb="92" eb="94">
      <t>ハクヘイ</t>
    </rPh>
    <rPh sb="97" eb="99">
      <t>カクトウ</t>
    </rPh>
    <rPh sb="101" eb="102">
      <t>アタ</t>
    </rPh>
    <rPh sb="109" eb="110">
      <t>ツネ</t>
    </rPh>
    <rPh sb="113" eb="114">
      <t>テン</t>
    </rPh>
    <phoneticPr fontId="3"/>
  </si>
  <si>
    <t>【希望】判定を行う。判定に成功すれば、次のメジャーアクションでは〔白兵〕を用いるメジャーアクションを2回行うことができる。そのメジャーアクションでは判定率に-20%のペナルティを受ける。</t>
    <rPh sb="1" eb="3">
      <t>キボウ</t>
    </rPh>
    <rPh sb="4" eb="6">
      <t>ハンテイ</t>
    </rPh>
    <rPh sb="7" eb="8">
      <t>オコナ</t>
    </rPh>
    <rPh sb="10" eb="12">
      <t>ハンテイ</t>
    </rPh>
    <rPh sb="13" eb="15">
      <t>セイコウ</t>
    </rPh>
    <rPh sb="19" eb="20">
      <t>ツギ</t>
    </rPh>
    <rPh sb="33" eb="35">
      <t>ハクヘイ</t>
    </rPh>
    <rPh sb="37" eb="38">
      <t>モチ</t>
    </rPh>
    <rPh sb="51" eb="52">
      <t>カイ</t>
    </rPh>
    <rPh sb="52" eb="53">
      <t>オコナ</t>
    </rPh>
    <rPh sb="74" eb="76">
      <t>ハンテイ</t>
    </rPh>
    <rPh sb="76" eb="77">
      <t>リツ</t>
    </rPh>
    <rPh sb="89" eb="90">
      <t>ウ</t>
    </rPh>
    <phoneticPr fontId="3"/>
  </si>
  <si>
    <t>自身のメインフェイズとリアクションの判定率に-30%のペナルティを受ける。クリンナップフェイズに自動的に解除される。</t>
    <rPh sb="18" eb="20">
      <t>ハンテイ</t>
    </rPh>
    <rPh sb="20" eb="21">
      <t>リツ</t>
    </rPh>
    <phoneticPr fontId="6"/>
  </si>
  <si>
    <t>武器（レリック含む）1つを対象とする。その武器は物理攻撃、魔法攻撃、ガード、レジストに使用できなくなる。マイナーアクションを消費することで解除できる。</t>
    <phoneticPr fontId="6"/>
  </si>
  <si>
    <t>受けた時、レベルを設定する。指定がなければ、レベル1とする（最大レベルは5）。クリンナップ、またはシーン終了時に[レベル×4]点のHPダメージを受ける。この状態異常が重複した場合、レベルが高い方で上書きする。自動的に解除されない。</t>
  </si>
  <si>
    <t>魔物は受けない。受けた時、レベルを設定する。指定がなければレベル1とする（最大レベルは5）。クリンナップに[レベル×5]点のHPダメージを受ける。『浄化』を与える効果を受けた時、解除される。自動的に解除されない。</t>
    <rPh sb="0" eb="2">
      <t>マモノ</t>
    </rPh>
    <phoneticPr fontId="6"/>
  </si>
  <si>
    <t>魔物のみが受ける。受けた時、レベルを設定する。指定がなければレベル1とする（最大レベルは5）。クリンナップに[レベル×5]点のHPダメージを受ける。『汚染』を受ける効果を受けた時、解除される。自動的に解除されない。</t>
    <rPh sb="0" eb="2">
      <t>マモノ</t>
    </rPh>
    <phoneticPr fontId="6"/>
  </si>
  <si>
    <t>HPが0以下である状態。特に記述がない限り、グロウ以外は発動できず、行動はできない。クリンナップフェイズごとに1D10点のダメージを受け、その結果HPが－２０以下になった場合、「死亡」する。「昏倒」している対象には「とどめを刺す」ことができる。HPが1以上になった場合、「昏倒」は解除される。</t>
    <rPh sb="126" eb="128">
      <t>イジョウ</t>
    </rPh>
    <rPh sb="132" eb="134">
      <t>バアイ</t>
    </rPh>
    <rPh sb="136" eb="138">
      <t>コントウ</t>
    </rPh>
    <rPh sb="140" eb="142">
      <t>カイジョ</t>
    </rPh>
    <phoneticPr fontId="7"/>
  </si>
  <si>
    <t>HPが-20以下になった状態。または「とどめを刺す」行動を受けた状態。記述がない限り、グロウ以外は発動できず、行動はできない。アクト終了時に『完全死亡』しているキャラクターは転生する。</t>
  </si>
  <si>
    <t>HPが0以下になった時、『トランス』を宣言することでこの状態になる。『トランス』は1アクト1回しか宣言できない。レギオンやクリーチャーは『トランス』することができない。『傀儡』状態になると同時に『死亡』するが、『死亡』の効果を受けない。明記されていない限り、HPは回復できない。HPが1以上の時にHPダメージを受けた場合、HPが減少する。HPが0以下の場合、HPダメージはSPへのダメージとなる。『傀儡』は特に記述がない限り解除されない。SPが-50以下になった場合、即座に『魂魄四散』する。</t>
    <rPh sb="118" eb="120">
      <t>メイキ</t>
    </rPh>
    <rPh sb="126" eb="127">
      <t>カギ</t>
    </rPh>
    <phoneticPr fontId="6"/>
  </si>
  <si>
    <t>SPが-50以下になった状態。あらゆる効果、アーツ、グロウを発動できず、行動もできない。アクト終了時に『魂魄四散』しているキャラクターは以後使えなくなる。使用している経験点を半分にしてプレイヤーに払い戻すこと。</t>
  </si>
  <si>
    <t>シーンに対してかけられる。そのシーンに登場しているラチェル、またはワルムのクラスを持つキャラクターはあらゆる判定に-20%のペナルティを受ける。クリンナップフェイズ、またはシーン終了時に自動的に解除される。</t>
    <rPh sb="4" eb="5">
      <t>タイ</t>
    </rPh>
    <rPh sb="93" eb="96">
      <t>ジドウテキ</t>
    </rPh>
    <phoneticPr fontId="6"/>
  </si>
  <si>
    <t>シーンに対してかけられる。そのシーンに登場しているデュルフ、またはグレスのクラスを持つキャラクターはあらゆる判定に-20%のペナルティを受ける。クリンナップフェイズ、またはシーン終了時に自動的に解除される。</t>
    <rPh sb="93" eb="96">
      <t>ジドウテキ</t>
    </rPh>
    <phoneticPr fontId="6"/>
  </si>
  <si>
    <t>シーンに対してかけられる。そのシーンに登場している「材質：金属」の防具を装備するキャラクターが判定にスペシャルかファンブルした時、そのキャラクターは無+1D10点のダメージを受ける。クリンナップフェイズ、またはシーン終了時に自動的に解除される。</t>
    <rPh sb="112" eb="115">
      <t>ジドウテキ</t>
    </rPh>
    <phoneticPr fontId="6"/>
  </si>
  <si>
    <t>このアーツを組み合わせた判定に対するあらゆるペナルティを全て打ち消す。代償はR[[ペナルティの合計%]÷10]である。</t>
    <rPh sb="6" eb="7">
      <t>ク</t>
    </rPh>
    <rPh sb="8" eb="9">
      <t>ア</t>
    </rPh>
    <rPh sb="12" eb="14">
      <t>ハンテイ</t>
    </rPh>
    <rPh sb="15" eb="16">
      <t>タイ</t>
    </rPh>
    <rPh sb="28" eb="29">
      <t>スベ</t>
    </rPh>
    <rPh sb="30" eb="31">
      <t>ウ</t>
    </rPh>
    <rPh sb="32" eb="33">
      <t>ケ</t>
    </rPh>
    <rPh sb="35" eb="37">
      <t>ダイショウ</t>
    </rPh>
    <rPh sb="47" eb="49">
      <t>ゴウケイ</t>
    </rPh>
    <phoneticPr fontId="6"/>
  </si>
  <si>
    <t>S1</t>
    <phoneticPr fontId="6"/>
  </si>
  <si>
    <t>《艶やかな尾》を取得していなければ、このアーツは取得できない。別の種族のヒトや物にすらなりすませる。正体を見破るには〔観察〕判定が必要で、それに対してこのアーツでリアクションでき、スペシャル率に+30%のボーナスを受ける。</t>
    <rPh sb="31" eb="32">
      <t>ベツ</t>
    </rPh>
    <rPh sb="33" eb="35">
      <t>シュゾク</t>
    </rPh>
    <rPh sb="39" eb="40">
      <t>モノ</t>
    </rPh>
    <rPh sb="50" eb="52">
      <t>ショウタイ</t>
    </rPh>
    <rPh sb="53" eb="55">
      <t>ミヤブ</t>
    </rPh>
    <rPh sb="59" eb="61">
      <t>カンサツ</t>
    </rPh>
    <rPh sb="62" eb="64">
      <t>ハンテイ</t>
    </rPh>
    <rPh sb="65" eb="67">
      <t>ヒツヨウ</t>
    </rPh>
    <rPh sb="72" eb="73">
      <t>タイ</t>
    </rPh>
    <rPh sb="95" eb="96">
      <t>リツ</t>
    </rPh>
    <rPh sb="107" eb="108">
      <t>ウ</t>
    </rPh>
    <phoneticPr fontId="3"/>
  </si>
  <si>
    <t>君は通常マナを持つマオ族の中でも、生まれつきマナを持たないマオだ。自身は「種別：魔法」のアーツを使用できない。自身はレジスト判定、キャンセル判定のスペシャル率に+20%のボーナスを受ける。</t>
    <rPh sb="0" eb="1">
      <t>キミ</t>
    </rPh>
    <rPh sb="2" eb="4">
      <t>ツウジョウ</t>
    </rPh>
    <rPh sb="7" eb="8">
      <t>モ</t>
    </rPh>
    <rPh sb="11" eb="12">
      <t>ゾク</t>
    </rPh>
    <rPh sb="13" eb="14">
      <t>ナカ</t>
    </rPh>
    <rPh sb="17" eb="18">
      <t>ウ</t>
    </rPh>
    <rPh sb="25" eb="26">
      <t>モ</t>
    </rPh>
    <rPh sb="33" eb="35">
      <t>ジシン</t>
    </rPh>
    <rPh sb="37" eb="39">
      <t>シュベツ</t>
    </rPh>
    <rPh sb="40" eb="42">
      <t>マホウ</t>
    </rPh>
    <rPh sb="48" eb="50">
      <t>シヨウ</t>
    </rPh>
    <rPh sb="55" eb="57">
      <t>ジシン</t>
    </rPh>
    <rPh sb="62" eb="64">
      <t>ハンテイ</t>
    </rPh>
    <rPh sb="70" eb="72">
      <t>ハンテイ</t>
    </rPh>
    <rPh sb="78" eb="79">
      <t>リツ</t>
    </rPh>
    <rPh sb="90" eb="91">
      <t>ウ</t>
    </rPh>
    <phoneticPr fontId="6"/>
  </si>
  <si>
    <t>君はマオ族の中でも、近代化を拒否して生きるマダラ族である。「マキナ」「ソフィア」「カンデラ」のいずれかのクラスを取得している場合、このアーツは取得できない。プレアクト時に〔白兵〕〔回避〕〔隠密〕のいずれか1つを選択し、その技能を用いる判定のスペシャル率に+20%のボーナスを受ける。</t>
    <rPh sb="0" eb="1">
      <t>キミ</t>
    </rPh>
    <rPh sb="4" eb="5">
      <t>ゾク</t>
    </rPh>
    <rPh sb="6" eb="7">
      <t>ナカ</t>
    </rPh>
    <rPh sb="10" eb="13">
      <t>キンダイカ</t>
    </rPh>
    <rPh sb="14" eb="16">
      <t>キョヒ</t>
    </rPh>
    <rPh sb="18" eb="19">
      <t>イ</t>
    </rPh>
    <rPh sb="24" eb="25">
      <t>ゾク</t>
    </rPh>
    <rPh sb="56" eb="58">
      <t>シュトク</t>
    </rPh>
    <rPh sb="62" eb="64">
      <t>バアイ</t>
    </rPh>
    <rPh sb="71" eb="73">
      <t>シュトク</t>
    </rPh>
    <rPh sb="83" eb="84">
      <t>ジ</t>
    </rPh>
    <rPh sb="86" eb="88">
      <t>ハクヘイ</t>
    </rPh>
    <rPh sb="90" eb="92">
      <t>カイヒ</t>
    </rPh>
    <rPh sb="94" eb="96">
      <t>オンミツ</t>
    </rPh>
    <rPh sb="105" eb="107">
      <t>センタク</t>
    </rPh>
    <rPh sb="111" eb="113">
      <t>ギノウ</t>
    </rPh>
    <rPh sb="114" eb="115">
      <t>モチ</t>
    </rPh>
    <rPh sb="117" eb="119">
      <t>ハンテイ</t>
    </rPh>
    <rPh sb="125" eb="126">
      <t>リツ</t>
    </rPh>
    <rPh sb="137" eb="138">
      <t>ウ</t>
    </rPh>
    <phoneticPr fontId="3"/>
  </si>
  <si>
    <t>このアーツを組み合わせた攻撃の対象が「未行動」である場合、この攻撃のリアクションの達成率に-20%のペナルティを与える。</t>
    <rPh sb="6" eb="7">
      <t>ク</t>
    </rPh>
    <rPh sb="8" eb="9">
      <t>ア</t>
    </rPh>
    <rPh sb="12" eb="14">
      <t>コウゲキ</t>
    </rPh>
    <rPh sb="15" eb="17">
      <t>タイショウ</t>
    </rPh>
    <rPh sb="19" eb="20">
      <t>ミ</t>
    </rPh>
    <rPh sb="20" eb="22">
      <t>コウドウ</t>
    </rPh>
    <rPh sb="26" eb="28">
      <t>バアイ</t>
    </rPh>
    <rPh sb="31" eb="33">
      <t>コウゲキ</t>
    </rPh>
    <rPh sb="41" eb="44">
      <t>タッセイリツ</t>
    </rPh>
    <rPh sb="56" eb="57">
      <t>アタ</t>
    </rPh>
    <phoneticPr fontId="6"/>
  </si>
  <si>
    <t>次に行う魔法攻撃のダメージロール後のダメージを2倍にする。次に行動するまで、自身のあらゆるリアクションの判定率に-30%のペナルティを受ける。</t>
    <rPh sb="0" eb="1">
      <t>ツギ</t>
    </rPh>
    <rPh sb="2" eb="3">
      <t>オコナ</t>
    </rPh>
    <rPh sb="4" eb="6">
      <t>マホウ</t>
    </rPh>
    <rPh sb="6" eb="8">
      <t>コウゲキ</t>
    </rPh>
    <rPh sb="16" eb="17">
      <t>ゴ</t>
    </rPh>
    <rPh sb="24" eb="25">
      <t>バイ</t>
    </rPh>
    <rPh sb="29" eb="30">
      <t>ツギ</t>
    </rPh>
    <rPh sb="31" eb="33">
      <t>コウドウ</t>
    </rPh>
    <rPh sb="38" eb="40">
      <t>ジシン</t>
    </rPh>
    <rPh sb="52" eb="54">
      <t>ハンテイ</t>
    </rPh>
    <rPh sb="54" eb="55">
      <t>リツ</t>
    </rPh>
    <rPh sb="67" eb="68">
      <t>ウ</t>
    </rPh>
    <phoneticPr fontId="3"/>
  </si>
  <si>
    <t>対象の判定率に-20%のペナルティを与える。</t>
    <rPh sb="0" eb="2">
      <t>タイショウ</t>
    </rPh>
    <rPh sb="3" eb="5">
      <t>ハンテイ</t>
    </rPh>
    <rPh sb="5" eb="6">
      <t>リツ</t>
    </rPh>
    <rPh sb="18" eb="19">
      <t>アタ</t>
    </rPh>
    <phoneticPr fontId="6"/>
  </si>
  <si>
    <t>対象の判定を振り直させ、判定率に-20%のペナルティを与える。このアーツの使用には、対象の同意が必要ない。</t>
    <rPh sb="0" eb="2">
      <t>タイショウ</t>
    </rPh>
    <rPh sb="3" eb="5">
      <t>ハンテイ</t>
    </rPh>
    <rPh sb="6" eb="7">
      <t>フ</t>
    </rPh>
    <rPh sb="8" eb="9">
      <t>ナオ</t>
    </rPh>
    <rPh sb="12" eb="14">
      <t>ハンテイ</t>
    </rPh>
    <rPh sb="14" eb="15">
      <t>リツ</t>
    </rPh>
    <rPh sb="27" eb="28">
      <t>アタ</t>
    </rPh>
    <phoneticPr fontId="3"/>
  </si>
  <si>
    <t>このアーツを組み合わせた〔観察〕判定の判定率とスペシャル率に+20%のボーナスを与える。</t>
    <rPh sb="6" eb="7">
      <t>ク</t>
    </rPh>
    <rPh sb="8" eb="9">
      <t>ア</t>
    </rPh>
    <rPh sb="13" eb="15">
      <t>カンサツ</t>
    </rPh>
    <rPh sb="16" eb="18">
      <t>ハンテイ</t>
    </rPh>
    <rPh sb="19" eb="21">
      <t>ハンテイ</t>
    </rPh>
    <rPh sb="21" eb="22">
      <t>リツ</t>
    </rPh>
    <rPh sb="28" eb="29">
      <t>リツ</t>
    </rPh>
    <rPh sb="40" eb="41">
      <t>アタ</t>
    </rPh>
    <phoneticPr fontId="6"/>
  </si>
  <si>
    <t>対象が次に行うドッジ判定のスペシャル率に+20%のボーナスを与える。</t>
    <rPh sb="0" eb="2">
      <t>タイショウ</t>
    </rPh>
    <rPh sb="3" eb="4">
      <t>ツギ</t>
    </rPh>
    <rPh sb="5" eb="6">
      <t>オコナ</t>
    </rPh>
    <rPh sb="10" eb="12">
      <t>ハンテイ</t>
    </rPh>
    <rPh sb="18" eb="19">
      <t>リツ</t>
    </rPh>
    <rPh sb="30" eb="31">
      <t>アタ</t>
    </rPh>
    <phoneticPr fontId="3"/>
  </si>
  <si>
    <t>敵対するキャラクターが存在するエンゲージであっても、判定なしに戦闘移動を行い「離脱」することができる。「封鎖」されたエンゲージからの「離脱」には、このアーツで対決を行うことができる。その判定のスペシャル率に+20%ボーナスを与える。</t>
    <rPh sb="0" eb="2">
      <t>テキタイ</t>
    </rPh>
    <rPh sb="11" eb="13">
      <t>ソンザイ</t>
    </rPh>
    <rPh sb="26" eb="28">
      <t>ハンテイ</t>
    </rPh>
    <rPh sb="31" eb="33">
      <t>セントウ</t>
    </rPh>
    <rPh sb="33" eb="35">
      <t>イドウ</t>
    </rPh>
    <rPh sb="36" eb="37">
      <t>オコナ</t>
    </rPh>
    <rPh sb="39" eb="41">
      <t>リダツ</t>
    </rPh>
    <rPh sb="52" eb="54">
      <t>フウサ</t>
    </rPh>
    <rPh sb="67" eb="69">
      <t>リダツ</t>
    </rPh>
    <rPh sb="79" eb="81">
      <t>タイケツ</t>
    </rPh>
    <rPh sb="82" eb="83">
      <t>オコナ</t>
    </rPh>
    <rPh sb="93" eb="95">
      <t>ハンテイ</t>
    </rPh>
    <rPh sb="101" eb="102">
      <t>リツ</t>
    </rPh>
    <rPh sb="112" eb="113">
      <t>アタ</t>
    </rPh>
    <phoneticPr fontId="6"/>
  </si>
  <si>
    <t>-</t>
    <phoneticPr fontId="6"/>
  </si>
  <si>
    <t>このアーツを組み合わせた〔隠密〕判定に対するリアクションの達成率に-20%のペナルティを与える。あなたは鍵や魔法で封鎖された場所に侵入できる。</t>
    <rPh sb="6" eb="7">
      <t>ク</t>
    </rPh>
    <rPh sb="8" eb="9">
      <t>ア</t>
    </rPh>
    <rPh sb="13" eb="15">
      <t>オンミツ</t>
    </rPh>
    <rPh sb="16" eb="18">
      <t>ハンテイ</t>
    </rPh>
    <rPh sb="19" eb="20">
      <t>タイ</t>
    </rPh>
    <rPh sb="29" eb="32">
      <t>タッセイリツ</t>
    </rPh>
    <rPh sb="31" eb="32">
      <t>リツ</t>
    </rPh>
    <rPh sb="44" eb="45">
      <t>アタ</t>
    </rPh>
    <rPh sb="52" eb="53">
      <t>カギ</t>
    </rPh>
    <rPh sb="54" eb="56">
      <t>マホウ</t>
    </rPh>
    <rPh sb="57" eb="59">
      <t>フウサ</t>
    </rPh>
    <rPh sb="62" eb="64">
      <t>バショ</t>
    </rPh>
    <rPh sb="65" eb="67">
      <t>シンニュウ</t>
    </rPh>
    <phoneticPr fontId="3"/>
  </si>
  <si>
    <t>星光剣</t>
    <rPh sb="0" eb="1">
      <t>ホシ</t>
    </rPh>
    <rPh sb="1" eb="2">
      <t>ヒカリ</t>
    </rPh>
    <rPh sb="2" eb="3">
      <t>ケン</t>
    </rPh>
    <phoneticPr fontId="6"/>
  </si>
  <si>
    <t>神の指</t>
    <rPh sb="0" eb="1">
      <t>カミ</t>
    </rPh>
    <rPh sb="2" eb="3">
      <t>ユビ</t>
    </rPh>
    <phoneticPr fontId="6"/>
  </si>
  <si>
    <t>自身が対象に入っている範囲攻撃に対して使用できる。自身のリアクションを放棄し、自身以外の対象がそのタイミングで行うリアクションのスペシャル率に+40%のボーナスを与える。その攻撃に対して、自身はカバーリングを受けることができない。</t>
    <rPh sb="0" eb="2">
      <t>ジシン</t>
    </rPh>
    <rPh sb="3" eb="5">
      <t>タイショウ</t>
    </rPh>
    <rPh sb="6" eb="7">
      <t>ハイ</t>
    </rPh>
    <rPh sb="11" eb="13">
      <t>ハンイ</t>
    </rPh>
    <rPh sb="13" eb="15">
      <t>コウゲキ</t>
    </rPh>
    <rPh sb="16" eb="17">
      <t>タイ</t>
    </rPh>
    <rPh sb="19" eb="21">
      <t>シヨウ</t>
    </rPh>
    <rPh sb="25" eb="27">
      <t>ジシン</t>
    </rPh>
    <rPh sb="35" eb="37">
      <t>ホウキ</t>
    </rPh>
    <rPh sb="39" eb="41">
      <t>ジシン</t>
    </rPh>
    <rPh sb="41" eb="43">
      <t>イガイ</t>
    </rPh>
    <rPh sb="44" eb="46">
      <t>タイショウ</t>
    </rPh>
    <rPh sb="55" eb="56">
      <t>オコナ</t>
    </rPh>
    <rPh sb="69" eb="70">
      <t>リツ</t>
    </rPh>
    <rPh sb="81" eb="82">
      <t>アタ</t>
    </rPh>
    <rPh sb="87" eb="89">
      <t>コウゲキ</t>
    </rPh>
    <rPh sb="90" eb="91">
      <t>タイ</t>
    </rPh>
    <rPh sb="94" eb="96">
      <t>ジシン</t>
    </rPh>
    <rPh sb="104" eb="105">
      <t>ウ</t>
    </rPh>
    <phoneticPr fontId="3"/>
  </si>
  <si>
    <t>このアーツを組み合わせた技能が〔交渉〕〔自我〕〔心理〕〔観察〕〔製作〕のいずれかであるアーツに対して、技能が〔交渉〕〔自我〕〔心理〕〔観察〕〔製作〕のいずれかであるアーツを[LV]個だけ組み合わせることができる。</t>
    <rPh sb="6" eb="7">
      <t>ク</t>
    </rPh>
    <rPh sb="8" eb="9">
      <t>ア</t>
    </rPh>
    <rPh sb="12" eb="14">
      <t>ギノウ</t>
    </rPh>
    <rPh sb="16" eb="18">
      <t>コウショウ</t>
    </rPh>
    <rPh sb="20" eb="22">
      <t>ジガ</t>
    </rPh>
    <rPh sb="24" eb="26">
      <t>シンリ</t>
    </rPh>
    <rPh sb="28" eb="30">
      <t>カンサツ</t>
    </rPh>
    <rPh sb="32" eb="34">
      <t>セイサク</t>
    </rPh>
    <rPh sb="47" eb="48">
      <t>タイ</t>
    </rPh>
    <rPh sb="51" eb="53">
      <t>ギノウ</t>
    </rPh>
    <rPh sb="90" eb="91">
      <t>コ</t>
    </rPh>
    <rPh sb="93" eb="94">
      <t>ク</t>
    </rPh>
    <rPh sb="95" eb="96">
      <t>ア</t>
    </rPh>
    <phoneticPr fontId="3"/>
  </si>
  <si>
    <t>常に自身の最大SPを+2点する。また、メジャーアクションで自身の角を切断し与えることができる。そうした場合、単体の「魂魄四散」以外の「昏倒」「死亡」「傀儡」を含む状態異常を全て解除し、HPを最大値まで回復する(自身は対象にできない)。この効果を使った場合、自身は「転生」するまで角を失う(転生するまで、角を与えることはできない)。加えてアクト中、【感情】と【希望】判定及びそれらに属する技能の判定率に-20%のペナルティを受ける。</t>
    <rPh sb="0" eb="1">
      <t>ツネ</t>
    </rPh>
    <rPh sb="2" eb="4">
      <t>ジシン</t>
    </rPh>
    <rPh sb="29" eb="31">
      <t>ジシン</t>
    </rPh>
    <rPh sb="32" eb="33">
      <t>ツノ</t>
    </rPh>
    <rPh sb="34" eb="36">
      <t>セツダン</t>
    </rPh>
    <rPh sb="37" eb="38">
      <t>アタ</t>
    </rPh>
    <rPh sb="51" eb="53">
      <t>バアイ</t>
    </rPh>
    <rPh sb="67" eb="69">
      <t>コントウ</t>
    </rPh>
    <rPh sb="71" eb="73">
      <t>シボウ</t>
    </rPh>
    <rPh sb="75" eb="77">
      <t>クグツ</t>
    </rPh>
    <rPh sb="79" eb="80">
      <t>フク</t>
    </rPh>
    <rPh sb="105" eb="107">
      <t>ジシン</t>
    </rPh>
    <rPh sb="108" eb="110">
      <t>タイショウ</t>
    </rPh>
    <rPh sb="119" eb="121">
      <t>コウカ</t>
    </rPh>
    <rPh sb="122" eb="123">
      <t>ツカ</t>
    </rPh>
    <rPh sb="125" eb="127">
      <t>バアイ</t>
    </rPh>
    <rPh sb="128" eb="130">
      <t>ジシン</t>
    </rPh>
    <rPh sb="132" eb="134">
      <t>テンセイ</t>
    </rPh>
    <rPh sb="144" eb="146">
      <t>テンセイ</t>
    </rPh>
    <rPh sb="151" eb="152">
      <t>ツノ</t>
    </rPh>
    <rPh sb="153" eb="154">
      <t>アタ</t>
    </rPh>
    <rPh sb="165" eb="166">
      <t>クワ</t>
    </rPh>
    <rPh sb="171" eb="172">
      <t>チュウ</t>
    </rPh>
    <rPh sb="182" eb="184">
      <t>ハンテイ</t>
    </rPh>
    <rPh sb="184" eb="185">
      <t>オヨ</t>
    </rPh>
    <rPh sb="190" eb="191">
      <t>ゾク</t>
    </rPh>
    <rPh sb="193" eb="195">
      <t>ギノウ</t>
    </rPh>
    <rPh sb="196" eb="198">
      <t>ハンテイ</t>
    </rPh>
    <rPh sb="198" eb="199">
      <t>リツ</t>
    </rPh>
    <rPh sb="211" eb="212">
      <t>ウ</t>
    </rPh>
    <phoneticPr fontId="3"/>
  </si>
  <si>
    <t>次に行う物理攻撃に対するリアクションの判定率に-30%のペナルティを与える。</t>
    <rPh sb="0" eb="1">
      <t>ツギ</t>
    </rPh>
    <rPh sb="2" eb="3">
      <t>オコナ</t>
    </rPh>
    <rPh sb="4" eb="6">
      <t>ブツリ</t>
    </rPh>
    <rPh sb="6" eb="8">
      <t>コウゲキ</t>
    </rPh>
    <rPh sb="9" eb="10">
      <t>タイ</t>
    </rPh>
    <rPh sb="19" eb="21">
      <t>ハンテイ</t>
    </rPh>
    <rPh sb="21" eb="22">
      <t>リツ</t>
    </rPh>
    <rPh sb="34" eb="35">
      <t>アタ</t>
    </rPh>
    <phoneticPr fontId="3"/>
  </si>
  <si>
    <t>「飛行」状態の時のみこのアーツは使用できる。このアーツを組み合わせた物理攻撃のスペシャル率に+20%のボーナスを与え、ダメージロールに+5点する。その攻撃終了時、自身の「飛行」状態を解除する。</t>
    <rPh sb="1" eb="3">
      <t>ヒコウ</t>
    </rPh>
    <rPh sb="4" eb="6">
      <t>ジョウタイ</t>
    </rPh>
    <rPh sb="7" eb="8">
      <t>トキ</t>
    </rPh>
    <rPh sb="16" eb="18">
      <t>シヨウ</t>
    </rPh>
    <rPh sb="28" eb="29">
      <t>ク</t>
    </rPh>
    <rPh sb="30" eb="31">
      <t>ア</t>
    </rPh>
    <rPh sb="34" eb="36">
      <t>ブツリ</t>
    </rPh>
    <rPh sb="36" eb="38">
      <t>コウゲキ</t>
    </rPh>
    <rPh sb="44" eb="45">
      <t>リツ</t>
    </rPh>
    <rPh sb="56" eb="57">
      <t>アタ</t>
    </rPh>
    <rPh sb="69" eb="70">
      <t>テン</t>
    </rPh>
    <rPh sb="75" eb="77">
      <t>コウゲキ</t>
    </rPh>
    <rPh sb="77" eb="80">
      <t>シュウリョウジ</t>
    </rPh>
    <rPh sb="81" eb="83">
      <t>ジシン</t>
    </rPh>
    <rPh sb="85" eb="87">
      <t>ヒコウ</t>
    </rPh>
    <rPh sb="88" eb="90">
      <t>ジョウタイ</t>
    </rPh>
    <rPh sb="91" eb="93">
      <t>カイジョ</t>
    </rPh>
    <phoneticPr fontId="6"/>
  </si>
  <si>
    <t>このアーツを組み合わせた判定に対するあらゆるペナルティを合計20%まで選んで打ち消す。</t>
    <rPh sb="6" eb="7">
      <t>ク</t>
    </rPh>
    <rPh sb="8" eb="9">
      <t>ア</t>
    </rPh>
    <rPh sb="12" eb="14">
      <t>ハンテイ</t>
    </rPh>
    <rPh sb="15" eb="16">
      <t>タイ</t>
    </rPh>
    <rPh sb="28" eb="30">
      <t>ゴウケイ</t>
    </rPh>
    <rPh sb="35" eb="36">
      <t>エラ</t>
    </rPh>
    <rPh sb="38" eb="39">
      <t>ウ</t>
    </rPh>
    <rPh sb="40" eb="41">
      <t>ケ</t>
    </rPh>
    <phoneticPr fontId="6"/>
  </si>
  <si>
    <t>「魔力：殴+0」の魔法攻撃か特殊攻撃を行う。この攻撃が対象に命中した場合、ダメージを与える代わりに近距離だけ移動させることができる。移動先はこのアーツの使用者が決定する。</t>
    <rPh sb="1" eb="3">
      <t>マリョク</t>
    </rPh>
    <rPh sb="4" eb="5">
      <t>ナグ</t>
    </rPh>
    <rPh sb="9" eb="11">
      <t>マホウ</t>
    </rPh>
    <rPh sb="11" eb="13">
      <t>コウゲキ</t>
    </rPh>
    <rPh sb="14" eb="16">
      <t>トクシュ</t>
    </rPh>
    <rPh sb="16" eb="18">
      <t>コウゲキ</t>
    </rPh>
    <rPh sb="19" eb="20">
      <t>オコナ</t>
    </rPh>
    <rPh sb="24" eb="26">
      <t>コウゲキ</t>
    </rPh>
    <rPh sb="27" eb="29">
      <t>タイショウ</t>
    </rPh>
    <rPh sb="30" eb="32">
      <t>メイチュウ</t>
    </rPh>
    <rPh sb="34" eb="36">
      <t>バアイ</t>
    </rPh>
    <rPh sb="42" eb="43">
      <t>アタ</t>
    </rPh>
    <rPh sb="45" eb="46">
      <t>カ</t>
    </rPh>
    <rPh sb="49" eb="52">
      <t>キンキョリ</t>
    </rPh>
    <rPh sb="54" eb="56">
      <t>イドウ</t>
    </rPh>
    <rPh sb="66" eb="68">
      <t>イドウ</t>
    </rPh>
    <rPh sb="68" eb="69">
      <t>サキ</t>
    </rPh>
    <rPh sb="76" eb="79">
      <t>シヨウシャ</t>
    </rPh>
    <rPh sb="80" eb="82">
      <t>ケッテイ</t>
    </rPh>
    <phoneticPr fontId="3"/>
  </si>
  <si>
    <t>対象の判定のスペシャル率に+20%のボーナスを与えて振り直させる。このアーツの使用に対象は同意する必要があり、自身に使用することはできない。</t>
    <rPh sb="0" eb="2">
      <t>タイショウ</t>
    </rPh>
    <rPh sb="3" eb="5">
      <t>ハンテイ</t>
    </rPh>
    <rPh sb="11" eb="12">
      <t>リツ</t>
    </rPh>
    <rPh sb="23" eb="24">
      <t>アタ</t>
    </rPh>
    <rPh sb="26" eb="27">
      <t>フ</t>
    </rPh>
    <rPh sb="28" eb="29">
      <t>ナオ</t>
    </rPh>
    <rPh sb="45" eb="47">
      <t>ドウイ</t>
    </rPh>
    <rPh sb="49" eb="51">
      <t>ヒツヨウ</t>
    </rPh>
    <rPh sb="55" eb="57">
      <t>ジシン</t>
    </rPh>
    <rPh sb="58" eb="60">
      <t>シヨウ</t>
    </rPh>
    <phoneticPr fontId="3"/>
  </si>
  <si>
    <t>自身の〔隠密〕判定や「隠密」状態の時に行った物理攻撃によってダメージを与えた時に使用できる。ダメージを与えた対象に、同値のダメージをもう一度与える。このダメージはあらゆるアーツ・アイテムの効果で軽減できない。その後、自身は代償として、HPが0になる。</t>
    <rPh sb="0" eb="2">
      <t>ジシン</t>
    </rPh>
    <rPh sb="4" eb="6">
      <t>オンミツ</t>
    </rPh>
    <rPh sb="7" eb="9">
      <t>ハンテイ</t>
    </rPh>
    <rPh sb="22" eb="24">
      <t>ブツリ</t>
    </rPh>
    <rPh sb="24" eb="26">
      <t>コウゲキ</t>
    </rPh>
    <rPh sb="35" eb="36">
      <t>アタ</t>
    </rPh>
    <rPh sb="38" eb="39">
      <t>トキ</t>
    </rPh>
    <rPh sb="40" eb="42">
      <t>シヨウ</t>
    </rPh>
    <rPh sb="51" eb="52">
      <t>アタ</t>
    </rPh>
    <rPh sb="54" eb="56">
      <t>タイショウ</t>
    </rPh>
    <rPh sb="58" eb="59">
      <t>オナ</t>
    </rPh>
    <rPh sb="59" eb="60">
      <t>アタイ</t>
    </rPh>
    <rPh sb="68" eb="70">
      <t>イチド</t>
    </rPh>
    <rPh sb="70" eb="71">
      <t>アタ</t>
    </rPh>
    <rPh sb="94" eb="96">
      <t>コウカ</t>
    </rPh>
    <rPh sb="97" eb="99">
      <t>ケイゲン</t>
    </rPh>
    <rPh sb="106" eb="107">
      <t>アト</t>
    </rPh>
    <rPh sb="108" eb="110">
      <t>ジシン</t>
    </rPh>
    <rPh sb="111" eb="113">
      <t>ダイショウ</t>
    </rPh>
    <phoneticPr fontId="6"/>
  </si>
  <si>
    <t>このアーツを組み合わせることで、〔隠密〕判定で登場判定を行うことができる。この効果でシーンに登場した場合、自身を見る者はその顔を覚えられない。思い出すには〔観察〕判定が必要である。その判定に対してこのアーツでリアクションでき、その判定のスペシャル率に+20%のボーナスを与える。</t>
    <rPh sb="6" eb="7">
      <t>ク</t>
    </rPh>
    <rPh sb="8" eb="9">
      <t>ア</t>
    </rPh>
    <rPh sb="17" eb="19">
      <t>オンミツ</t>
    </rPh>
    <rPh sb="20" eb="22">
      <t>ハンテイ</t>
    </rPh>
    <rPh sb="23" eb="25">
      <t>トウジョウ</t>
    </rPh>
    <rPh sb="25" eb="27">
      <t>ハンテイ</t>
    </rPh>
    <rPh sb="28" eb="29">
      <t>オコナ</t>
    </rPh>
    <rPh sb="39" eb="41">
      <t>コウカ</t>
    </rPh>
    <rPh sb="46" eb="48">
      <t>トウジョウ</t>
    </rPh>
    <rPh sb="50" eb="52">
      <t>バアイ</t>
    </rPh>
    <rPh sb="53" eb="55">
      <t>ジシン</t>
    </rPh>
    <rPh sb="56" eb="57">
      <t>ミ</t>
    </rPh>
    <rPh sb="58" eb="59">
      <t>モノ</t>
    </rPh>
    <rPh sb="62" eb="63">
      <t>カオ</t>
    </rPh>
    <rPh sb="64" eb="65">
      <t>オボ</t>
    </rPh>
    <rPh sb="71" eb="72">
      <t>オモ</t>
    </rPh>
    <rPh sb="73" eb="74">
      <t>ダ</t>
    </rPh>
    <rPh sb="78" eb="80">
      <t>カンサツ</t>
    </rPh>
    <rPh sb="81" eb="83">
      <t>ハンテイ</t>
    </rPh>
    <rPh sb="84" eb="86">
      <t>ヒツヨウ</t>
    </rPh>
    <rPh sb="92" eb="94">
      <t>ハンテイ</t>
    </rPh>
    <rPh sb="95" eb="96">
      <t>タイ</t>
    </rPh>
    <rPh sb="115" eb="117">
      <t>ハンテイ</t>
    </rPh>
    <rPh sb="123" eb="124">
      <t>リツ</t>
    </rPh>
    <rPh sb="135" eb="136">
      <t>アタ</t>
    </rPh>
    <phoneticPr fontId="3"/>
  </si>
  <si>
    <t>君は光輪を持つ選ばれし者だ。君の回りが真なる闇に包まれることはなく、暗くとも姿は分かるほど明るい。また君はいつまでも調停者である。誰かの諍いを公平に収めることができたなら、その度に単体の対象を選び、その対象のSPを1D10点回復する。</t>
    <rPh sb="0" eb="1">
      <t>キミ</t>
    </rPh>
    <rPh sb="2" eb="4">
      <t>コウリン</t>
    </rPh>
    <rPh sb="5" eb="6">
      <t>モ</t>
    </rPh>
    <rPh sb="7" eb="8">
      <t>エラ</t>
    </rPh>
    <rPh sb="11" eb="12">
      <t>モノ</t>
    </rPh>
    <rPh sb="14" eb="15">
      <t>キミ</t>
    </rPh>
    <rPh sb="16" eb="17">
      <t>マワ</t>
    </rPh>
    <rPh sb="19" eb="20">
      <t>シン</t>
    </rPh>
    <rPh sb="22" eb="23">
      <t>ヤミ</t>
    </rPh>
    <rPh sb="24" eb="25">
      <t>ツツ</t>
    </rPh>
    <rPh sb="34" eb="35">
      <t>クラ</t>
    </rPh>
    <rPh sb="38" eb="39">
      <t>スガタ</t>
    </rPh>
    <rPh sb="40" eb="41">
      <t>ワ</t>
    </rPh>
    <rPh sb="45" eb="46">
      <t>アカ</t>
    </rPh>
    <rPh sb="65" eb="66">
      <t>ダレ</t>
    </rPh>
    <rPh sb="68" eb="69">
      <t>イサカ</t>
    </rPh>
    <rPh sb="71" eb="73">
      <t>コウヘイ</t>
    </rPh>
    <rPh sb="74" eb="75">
      <t>オサ</t>
    </rPh>
    <rPh sb="88" eb="89">
      <t>タビ</t>
    </rPh>
    <rPh sb="90" eb="92">
      <t>タンタイ</t>
    </rPh>
    <rPh sb="93" eb="95">
      <t>タイショウ</t>
    </rPh>
    <rPh sb="96" eb="97">
      <t>エラ</t>
    </rPh>
    <rPh sb="101" eb="103">
      <t>タイショウ</t>
    </rPh>
    <rPh sb="111" eb="112">
      <t>テン</t>
    </rPh>
    <rPh sb="112" eb="114">
      <t>カイフク</t>
    </rPh>
    <phoneticPr fontId="3"/>
  </si>
  <si>
    <t>自身が与える全ての状態異常は、「自動的でなく能動的に解除する場合、解除するキャラクターが追加でR代償を3点払わなければ解除できない」という効果が追加される。</t>
    <rPh sb="0" eb="2">
      <t>ジシン</t>
    </rPh>
    <rPh sb="3" eb="4">
      <t>アタ</t>
    </rPh>
    <rPh sb="6" eb="7">
      <t>スベ</t>
    </rPh>
    <rPh sb="9" eb="11">
      <t>ジョウタイ</t>
    </rPh>
    <rPh sb="11" eb="13">
      <t>イジョウ</t>
    </rPh>
    <rPh sb="16" eb="19">
      <t>ジドウテキ</t>
    </rPh>
    <rPh sb="22" eb="25">
      <t>ノウドウテキ</t>
    </rPh>
    <rPh sb="26" eb="28">
      <t>カイジョ</t>
    </rPh>
    <rPh sb="30" eb="32">
      <t>バアイ</t>
    </rPh>
    <rPh sb="33" eb="35">
      <t>カイジョ</t>
    </rPh>
    <rPh sb="44" eb="46">
      <t>ツイカ</t>
    </rPh>
    <rPh sb="48" eb="50">
      <t>ダイショウ</t>
    </rPh>
    <rPh sb="52" eb="53">
      <t>テン</t>
    </rPh>
    <rPh sb="53" eb="54">
      <t>ハラ</t>
    </rPh>
    <rPh sb="59" eb="61">
      <t>カイジョ</t>
    </rPh>
    <rPh sb="69" eb="71">
      <t>コウカ</t>
    </rPh>
    <rPh sb="72" eb="74">
      <t>ツイカ</t>
    </rPh>
    <phoneticPr fontId="3"/>
  </si>
  <si>
    <t>対象は即座に戦闘移動できる。自身は対象にできない。</t>
    <rPh sb="0" eb="2">
      <t>タイショウ</t>
    </rPh>
    <rPh sb="3" eb="5">
      <t>ソクザ</t>
    </rPh>
    <rPh sb="6" eb="8">
      <t>セントウ</t>
    </rPh>
    <rPh sb="8" eb="10">
      <t>イドウ</t>
    </rPh>
    <phoneticPr fontId="3"/>
  </si>
  <si>
    <t>戦闘移動を行う。その戦闘中、「飛行」状態となる。</t>
    <rPh sb="0" eb="2">
      <t>セントウ</t>
    </rPh>
    <rPh sb="2" eb="4">
      <t>イドウ</t>
    </rPh>
    <rPh sb="5" eb="6">
      <t>オコナ</t>
    </rPh>
    <rPh sb="10" eb="12">
      <t>セントウ</t>
    </rPh>
    <rPh sb="12" eb="13">
      <t>チュウ</t>
    </rPh>
    <rPh sb="15" eb="17">
      <t>ヒコウ</t>
    </rPh>
    <rPh sb="18" eb="20">
      <t>ジョウタイ</t>
    </rPh>
    <phoneticPr fontId="3"/>
  </si>
  <si>
    <t>射撃攻撃がスペシャルで命中した時に使用できる。自身はこのメインフェイズ終了後、もう1度メジャーアクションのみを行う。このメジャーアクションでは〔射撃〕判定しか行えず、判定率に-40%のペナルティを受ける。</t>
    <rPh sb="0" eb="2">
      <t>シャゲキ</t>
    </rPh>
    <rPh sb="2" eb="4">
      <t>コウゲキ</t>
    </rPh>
    <rPh sb="11" eb="13">
      <t>メイチュウ</t>
    </rPh>
    <rPh sb="15" eb="16">
      <t>トキ</t>
    </rPh>
    <rPh sb="17" eb="19">
      <t>シヨウ</t>
    </rPh>
    <rPh sb="23" eb="25">
      <t>ジシン</t>
    </rPh>
    <rPh sb="35" eb="38">
      <t>シュウリョウゴ</t>
    </rPh>
    <rPh sb="42" eb="43">
      <t>ド</t>
    </rPh>
    <rPh sb="55" eb="56">
      <t>オコナ</t>
    </rPh>
    <rPh sb="72" eb="74">
      <t>シャゲキ</t>
    </rPh>
    <rPh sb="75" eb="77">
      <t>ハンテイ</t>
    </rPh>
    <rPh sb="79" eb="80">
      <t>オコナ</t>
    </rPh>
    <rPh sb="83" eb="85">
      <t>ハンテイ</t>
    </rPh>
    <rPh sb="85" eb="86">
      <t>リツ</t>
    </rPh>
    <rPh sb="98" eb="99">
      <t>ウ</t>
    </rPh>
    <phoneticPr fontId="3"/>
  </si>
  <si>
    <t>対象の判定の判定率に-20%のペナルティを与え、振り直させる。この結果、対象の判定が失敗した場合、フェイタルとなる。このアーツの使用に、対象の同意は必要ない。</t>
    <rPh sb="0" eb="2">
      <t>タイショウ</t>
    </rPh>
    <rPh sb="3" eb="5">
      <t>ハンテイ</t>
    </rPh>
    <rPh sb="6" eb="8">
      <t>ハンテイ</t>
    </rPh>
    <rPh sb="8" eb="9">
      <t>リツ</t>
    </rPh>
    <rPh sb="21" eb="22">
      <t>アタ</t>
    </rPh>
    <rPh sb="24" eb="25">
      <t>フ</t>
    </rPh>
    <rPh sb="26" eb="27">
      <t>ナオ</t>
    </rPh>
    <rPh sb="33" eb="35">
      <t>ケッカ</t>
    </rPh>
    <rPh sb="36" eb="38">
      <t>タイショウ</t>
    </rPh>
    <rPh sb="39" eb="41">
      <t>ハンテイ</t>
    </rPh>
    <rPh sb="42" eb="44">
      <t>シッパイ</t>
    </rPh>
    <rPh sb="46" eb="48">
      <t>バアイ</t>
    </rPh>
    <rPh sb="74" eb="76">
      <t>ヒツヨウ</t>
    </rPh>
    <phoneticPr fontId="3"/>
  </si>
  <si>
    <t>自身以外の物理攻撃が命中した時に使用できる。その攻撃のダメージロールに+[自身が準備している武器2つまでの威力固定値の合計]する。</t>
    <rPh sb="0" eb="2">
      <t>ジシン</t>
    </rPh>
    <rPh sb="2" eb="4">
      <t>イガイ</t>
    </rPh>
    <rPh sb="5" eb="7">
      <t>ブツリ</t>
    </rPh>
    <rPh sb="7" eb="9">
      <t>コウゲキ</t>
    </rPh>
    <rPh sb="10" eb="12">
      <t>メイチュウ</t>
    </rPh>
    <rPh sb="14" eb="15">
      <t>トキ</t>
    </rPh>
    <rPh sb="16" eb="18">
      <t>シヨウ</t>
    </rPh>
    <rPh sb="24" eb="26">
      <t>コウゲキ</t>
    </rPh>
    <rPh sb="37" eb="39">
      <t>ジシン</t>
    </rPh>
    <rPh sb="40" eb="42">
      <t>ジュンビ</t>
    </rPh>
    <rPh sb="46" eb="48">
      <t>ブキ</t>
    </rPh>
    <rPh sb="53" eb="55">
      <t>イリョク</t>
    </rPh>
    <rPh sb="55" eb="58">
      <t>コテイチ</t>
    </rPh>
    <rPh sb="59" eb="61">
      <t>ゴウケイ</t>
    </rPh>
    <phoneticPr fontId="6"/>
  </si>
  <si>
    <t>あるキャラクターが何らかの発言を行った際に使用できる。その発言の真偽を見抜く〔観察〕判定のスペシャル率に+20%のボーナスを与える。また、自身の言動の真偽を見抜く判定に対するリアクションに対してもこのアーツを使用でき、その〔観察〕判定のスペシャル率に+20%のボーナスを与える。</t>
    <rPh sb="9" eb="10">
      <t>ナン</t>
    </rPh>
    <rPh sb="13" eb="15">
      <t>ハツゲン</t>
    </rPh>
    <rPh sb="16" eb="17">
      <t>オコナ</t>
    </rPh>
    <rPh sb="19" eb="20">
      <t>サイ</t>
    </rPh>
    <rPh sb="21" eb="23">
      <t>シヨウ</t>
    </rPh>
    <rPh sb="29" eb="31">
      <t>ハツゲン</t>
    </rPh>
    <rPh sb="32" eb="34">
      <t>シンギ</t>
    </rPh>
    <rPh sb="35" eb="37">
      <t>ミヌ</t>
    </rPh>
    <rPh sb="39" eb="41">
      <t>カンサツ</t>
    </rPh>
    <rPh sb="42" eb="44">
      <t>ハンテイ</t>
    </rPh>
    <rPh sb="50" eb="51">
      <t>リツ</t>
    </rPh>
    <rPh sb="62" eb="63">
      <t>アタ</t>
    </rPh>
    <rPh sb="69" eb="71">
      <t>ジシン</t>
    </rPh>
    <rPh sb="72" eb="74">
      <t>ゲンドウ</t>
    </rPh>
    <rPh sb="75" eb="77">
      <t>シンギ</t>
    </rPh>
    <rPh sb="78" eb="80">
      <t>ミヌ</t>
    </rPh>
    <rPh sb="81" eb="83">
      <t>ハンテイ</t>
    </rPh>
    <rPh sb="84" eb="85">
      <t>タイ</t>
    </rPh>
    <rPh sb="94" eb="95">
      <t>タイ</t>
    </rPh>
    <rPh sb="104" eb="106">
      <t>シヨウ</t>
    </rPh>
    <rPh sb="112" eb="114">
      <t>カンサツ</t>
    </rPh>
    <rPh sb="115" eb="117">
      <t>ハンテイ</t>
    </rPh>
    <rPh sb="123" eb="124">
      <t>リツ</t>
    </rPh>
    <rPh sb="135" eb="136">
      <t>アタ</t>
    </rPh>
    <phoneticPr fontId="6"/>
  </si>
  <si>
    <t>即座にメジャーアクションのみを行う。「行動済」であっても行動でき、この行動では「行動済」にならない。このメジャーアクションでは〔手当〕判定のみを行え、その「応急処置」の回復量に+1D10点する。</t>
    <rPh sb="0" eb="2">
      <t>ソクザ</t>
    </rPh>
    <rPh sb="15" eb="16">
      <t>オコナ</t>
    </rPh>
    <rPh sb="78" eb="80">
      <t>オウキュウ</t>
    </rPh>
    <rPh sb="80" eb="82">
      <t>ショチ</t>
    </rPh>
    <rPh sb="84" eb="87">
      <t>カイフクリョウ</t>
    </rPh>
    <rPh sb="93" eb="94">
      <t>テン</t>
    </rPh>
    <phoneticPr fontId="3"/>
  </si>
  <si>
    <t>「傀儡」状態で「行動済」の時に使用できる。即座にメインフェイズを行う。このメインフェイズではスペシャル率が50%になり、判定に対するあらゆるペナルティを受けない。そのメインフェイズ終了時、「傀儡」状態を解除する。「完全死亡」は解除されない。</t>
    <rPh sb="1" eb="3">
      <t>クグツ</t>
    </rPh>
    <rPh sb="4" eb="6">
      <t>ジョウタイ</t>
    </rPh>
    <rPh sb="8" eb="10">
      <t>コウドウ</t>
    </rPh>
    <rPh sb="10" eb="11">
      <t>ズ</t>
    </rPh>
    <rPh sb="13" eb="14">
      <t>トキ</t>
    </rPh>
    <rPh sb="15" eb="17">
      <t>シヨウ</t>
    </rPh>
    <rPh sb="21" eb="23">
      <t>ソクザ</t>
    </rPh>
    <rPh sb="32" eb="33">
      <t>オコナ</t>
    </rPh>
    <rPh sb="51" eb="52">
      <t>リツ</t>
    </rPh>
    <rPh sb="60" eb="62">
      <t>ハンテイ</t>
    </rPh>
    <rPh sb="63" eb="64">
      <t>タイ</t>
    </rPh>
    <rPh sb="76" eb="77">
      <t>ウ</t>
    </rPh>
    <rPh sb="90" eb="93">
      <t>シュウリョウジ</t>
    </rPh>
    <rPh sb="107" eb="109">
      <t>カンゼン</t>
    </rPh>
    <rPh sb="109" eb="111">
      <t>シボウ</t>
    </rPh>
    <rPh sb="113" eb="115">
      <t>カイジョ</t>
    </rPh>
    <phoneticPr fontId="6"/>
  </si>
  <si>
    <t>このアーツを組み合わせた攻撃のダメージロールに+[[自身の受けている状態異常の数]×4]する。</t>
    <rPh sb="6" eb="7">
      <t>ク</t>
    </rPh>
    <rPh sb="8" eb="9">
      <t>ア</t>
    </rPh>
    <rPh sb="12" eb="14">
      <t>コウゲキ</t>
    </rPh>
    <rPh sb="26" eb="28">
      <t>ジシン</t>
    </rPh>
    <rPh sb="29" eb="30">
      <t>ウ</t>
    </rPh>
    <rPh sb="34" eb="36">
      <t>ジョウタイ</t>
    </rPh>
    <rPh sb="36" eb="38">
      <t>イジョウ</t>
    </rPh>
    <rPh sb="39" eb="40">
      <t>カズ</t>
    </rPh>
    <phoneticPr fontId="3"/>
  </si>
  <si>
    <t>このアーツを組み合わせた物理攻撃のダメージロールに+[[対象の受けている状態異常の数]×4]する。</t>
    <rPh sb="6" eb="7">
      <t>ク</t>
    </rPh>
    <rPh sb="8" eb="9">
      <t>ア</t>
    </rPh>
    <rPh sb="12" eb="14">
      <t>ブツリ</t>
    </rPh>
    <rPh sb="14" eb="16">
      <t>コウゲキ</t>
    </rPh>
    <rPh sb="28" eb="30">
      <t>タイショウ</t>
    </rPh>
    <rPh sb="31" eb="32">
      <t>ウ</t>
    </rPh>
    <rPh sb="36" eb="38">
      <t>ジョウタイ</t>
    </rPh>
    <rPh sb="38" eb="40">
      <t>イジョウ</t>
    </rPh>
    <rPh sb="41" eb="42">
      <t>カズ</t>
    </rPh>
    <phoneticPr fontId="3"/>
  </si>
  <si>
    <t>このアーツを組み合わせた攻撃の命中判定にクリティカルで成功した場合、その攻撃のダメージロールに+2D10点する。</t>
    <rPh sb="6" eb="7">
      <t>ク</t>
    </rPh>
    <rPh sb="8" eb="9">
      <t>ア</t>
    </rPh>
    <rPh sb="12" eb="14">
      <t>コウゲキ</t>
    </rPh>
    <rPh sb="15" eb="17">
      <t>メイチュウ</t>
    </rPh>
    <rPh sb="17" eb="19">
      <t>ハンテイ</t>
    </rPh>
    <rPh sb="27" eb="29">
      <t>セイコウ</t>
    </rPh>
    <rPh sb="31" eb="33">
      <t>バアイ</t>
    </rPh>
    <rPh sb="36" eb="38">
      <t>コウゲキ</t>
    </rPh>
    <rPh sb="52" eb="53">
      <t>テン</t>
    </rPh>
    <phoneticPr fontId="6"/>
  </si>
  <si>
    <t>このアーツを組み合わせた攻撃のダメージ属性を「癒」に変更する。</t>
    <rPh sb="6" eb="7">
      <t>ク</t>
    </rPh>
    <rPh sb="8" eb="9">
      <t>ア</t>
    </rPh>
    <rPh sb="12" eb="14">
      <t>コウゲキ</t>
    </rPh>
    <rPh sb="19" eb="21">
      <t>ゾクセイ</t>
    </rPh>
    <rPh sb="23" eb="24">
      <t>ユ</t>
    </rPh>
    <rPh sb="26" eb="28">
      <t>ヘンコウ</t>
    </rPh>
    <phoneticPr fontId="3"/>
  </si>
  <si>
    <t>なし</t>
    <phoneticPr fontId="6"/>
  </si>
  <si>
    <t>対象の判定結果の出目の、十の位と一の位のダイスを入れ替える。このアーツの使用には、対象の同意が必要である。</t>
    <rPh sb="0" eb="2">
      <t>タイショウ</t>
    </rPh>
    <rPh sb="3" eb="5">
      <t>ハンテイ</t>
    </rPh>
    <rPh sb="5" eb="7">
      <t>ケッカ</t>
    </rPh>
    <rPh sb="8" eb="10">
      <t>デメ</t>
    </rPh>
    <rPh sb="12" eb="13">
      <t>ジュウ</t>
    </rPh>
    <rPh sb="14" eb="15">
      <t>クライ</t>
    </rPh>
    <rPh sb="16" eb="17">
      <t>イチ</t>
    </rPh>
    <rPh sb="18" eb="19">
      <t>クライ</t>
    </rPh>
    <rPh sb="24" eb="25">
      <t>イ</t>
    </rPh>
    <rPh sb="26" eb="27">
      <t>カ</t>
    </rPh>
    <phoneticPr fontId="3"/>
  </si>
  <si>
    <t>ガード</t>
    <phoneticPr fontId="6"/>
  </si>
  <si>
    <t>対象に命中すると「憎悪：[自身]」を与える特殊攻撃を行う。</t>
    <rPh sb="0" eb="2">
      <t>タイショウ</t>
    </rPh>
    <rPh sb="3" eb="5">
      <t>メイチュウ</t>
    </rPh>
    <rPh sb="9" eb="11">
      <t>ゾウオ</t>
    </rPh>
    <rPh sb="13" eb="15">
      <t>ジシン</t>
    </rPh>
    <rPh sb="18" eb="19">
      <t>アタ</t>
    </rPh>
    <rPh sb="21" eb="23">
      <t>トクシュ</t>
    </rPh>
    <rPh sb="23" eb="25">
      <t>コウゲキ</t>
    </rPh>
    <rPh sb="26" eb="27">
      <t>オコナ</t>
    </rPh>
    <phoneticPr fontId="6"/>
  </si>
  <si>
    <t>自身の行うあらゆる判定に対するあらゆるペナルティを合計20%まで選んで打ち消す。</t>
    <rPh sb="0" eb="2">
      <t>ジシン</t>
    </rPh>
    <rPh sb="3" eb="4">
      <t>オコナ</t>
    </rPh>
    <rPh sb="9" eb="11">
      <t>ハンテイ</t>
    </rPh>
    <rPh sb="12" eb="13">
      <t>タイ</t>
    </rPh>
    <rPh sb="25" eb="27">
      <t>ゴウケイ</t>
    </rPh>
    <rPh sb="32" eb="33">
      <t>エラ</t>
    </rPh>
    <rPh sb="35" eb="36">
      <t>ウ</t>
    </rPh>
    <rPh sb="37" eb="38">
      <t>ケ</t>
    </rPh>
    <phoneticPr fontId="6"/>
  </si>
  <si>
    <t>プレアクト時に「邪毒」か「汚染」のどちらかを選ぶ。このアーツを組み合わせた射撃攻撃で1点でもダメージを与えた場合、対象に選んだ状態異常をLV2で与える。</t>
    <rPh sb="5" eb="6">
      <t>ジ</t>
    </rPh>
    <rPh sb="8" eb="9">
      <t>ジャ</t>
    </rPh>
    <rPh sb="9" eb="10">
      <t>ドク</t>
    </rPh>
    <rPh sb="13" eb="15">
      <t>オセン</t>
    </rPh>
    <rPh sb="22" eb="23">
      <t>エラ</t>
    </rPh>
    <rPh sb="31" eb="32">
      <t>ク</t>
    </rPh>
    <rPh sb="33" eb="34">
      <t>ア</t>
    </rPh>
    <rPh sb="37" eb="39">
      <t>シャゲキ</t>
    </rPh>
    <rPh sb="39" eb="41">
      <t>コウゲキ</t>
    </rPh>
    <rPh sb="43" eb="44">
      <t>テン</t>
    </rPh>
    <rPh sb="51" eb="52">
      <t>アタ</t>
    </rPh>
    <rPh sb="54" eb="56">
      <t>バアイ</t>
    </rPh>
    <rPh sb="57" eb="59">
      <t>タイショウ</t>
    </rPh>
    <rPh sb="60" eb="61">
      <t>エラ</t>
    </rPh>
    <rPh sb="63" eb="65">
      <t>ジョウタイ</t>
    </rPh>
    <rPh sb="65" eb="67">
      <t>イジョウ</t>
    </rPh>
    <rPh sb="72" eb="73">
      <t>アタ</t>
    </rPh>
    <phoneticPr fontId="3"/>
  </si>
  <si>
    <t>自身のHPを+1D10点回復する(癒装甲値は有効)。</t>
    <rPh sb="0" eb="2">
      <t>ジシン</t>
    </rPh>
    <rPh sb="11" eb="12">
      <t>テン</t>
    </rPh>
    <rPh sb="12" eb="14">
      <t>カイフク</t>
    </rPh>
    <rPh sb="17" eb="18">
      <t>ユ</t>
    </rPh>
    <rPh sb="18" eb="20">
      <t>ソウコウ</t>
    </rPh>
    <rPh sb="20" eb="21">
      <t>チ</t>
    </rPh>
    <rPh sb="22" eb="24">
      <t>ユウコウ</t>
    </rPh>
    <phoneticPr fontId="3"/>
  </si>
  <si>
    <t>プレアクト時に「昏倒」「傀儡」「死亡」「完全死亡」以外の状態異常を[LV]個だけ選択する。選択した状態異常を受けた時に使用できる。選択した状態異常を打ち消す。</t>
    <rPh sb="5" eb="6">
      <t>ジ</t>
    </rPh>
    <rPh sb="8" eb="10">
      <t>コントウ</t>
    </rPh>
    <rPh sb="12" eb="14">
      <t>クグツ</t>
    </rPh>
    <rPh sb="16" eb="18">
      <t>シボウ</t>
    </rPh>
    <rPh sb="20" eb="22">
      <t>カンゼン</t>
    </rPh>
    <rPh sb="22" eb="24">
      <t>シボウ</t>
    </rPh>
    <rPh sb="25" eb="27">
      <t>イガイ</t>
    </rPh>
    <rPh sb="28" eb="30">
      <t>ジョウタイ</t>
    </rPh>
    <rPh sb="30" eb="32">
      <t>イジョウ</t>
    </rPh>
    <rPh sb="37" eb="38">
      <t>コ</t>
    </rPh>
    <rPh sb="40" eb="42">
      <t>センタク</t>
    </rPh>
    <rPh sb="45" eb="47">
      <t>センタク</t>
    </rPh>
    <rPh sb="49" eb="53">
      <t>ジョウタイイジョウ</t>
    </rPh>
    <rPh sb="54" eb="55">
      <t>ウ</t>
    </rPh>
    <rPh sb="57" eb="58">
      <t>トキ</t>
    </rPh>
    <rPh sb="59" eb="61">
      <t>シヨウ</t>
    </rPh>
    <rPh sb="65" eb="67">
      <t>センタク</t>
    </rPh>
    <rPh sb="69" eb="71">
      <t>ジョウタイ</t>
    </rPh>
    <rPh sb="71" eb="73">
      <t>イジョウ</t>
    </rPh>
    <rPh sb="74" eb="75">
      <t>ウ</t>
    </rPh>
    <rPh sb="76" eb="77">
      <t>ケ</t>
    </rPh>
    <phoneticPr fontId="6"/>
  </si>
  <si>
    <t>ラウンド中、白兵攻撃の命中判定のスペシャル率に+20%、リアクションのファンブル率に+20%にする。自身がファンブルした場合、HLが指定した対象に「憎悪」を受ける。</t>
    <rPh sb="4" eb="5">
      <t>チュウ</t>
    </rPh>
    <rPh sb="6" eb="8">
      <t>ハクヘイ</t>
    </rPh>
    <rPh sb="8" eb="10">
      <t>コウゲキ</t>
    </rPh>
    <rPh sb="11" eb="13">
      <t>メイチュウ</t>
    </rPh>
    <rPh sb="13" eb="15">
      <t>ハンテイ</t>
    </rPh>
    <rPh sb="21" eb="22">
      <t>リツ</t>
    </rPh>
    <rPh sb="40" eb="41">
      <t>リツ</t>
    </rPh>
    <rPh sb="50" eb="52">
      <t>ジシン</t>
    </rPh>
    <rPh sb="60" eb="62">
      <t>バアイ</t>
    </rPh>
    <rPh sb="66" eb="68">
      <t>シテイ</t>
    </rPh>
    <rPh sb="70" eb="72">
      <t>タイショウ</t>
    </rPh>
    <rPh sb="74" eb="76">
      <t>ゾウオ</t>
    </rPh>
    <rPh sb="78" eb="79">
      <t>ウ</t>
    </rPh>
    <phoneticPr fontId="3"/>
  </si>
  <si>
    <t>S2</t>
    <phoneticPr fontId="6"/>
  </si>
  <si>
    <t>特殊攻撃に対するリアクションに組み合わせることができる。このアーツを組み合わせた判定のスペシャル率に+20%のボーナスを与える。</t>
    <rPh sb="0" eb="2">
      <t>トクシュ</t>
    </rPh>
    <rPh sb="2" eb="4">
      <t>コウゲキ</t>
    </rPh>
    <rPh sb="5" eb="6">
      <t>タイ</t>
    </rPh>
    <rPh sb="15" eb="16">
      <t>ク</t>
    </rPh>
    <rPh sb="17" eb="18">
      <t>ア</t>
    </rPh>
    <rPh sb="34" eb="35">
      <t>ク</t>
    </rPh>
    <rPh sb="36" eb="37">
      <t>ア</t>
    </rPh>
    <rPh sb="40" eb="42">
      <t>ハンテイ</t>
    </rPh>
    <rPh sb="48" eb="49">
      <t>リツ</t>
    </rPh>
    <rPh sb="60" eb="61">
      <t>アタ</t>
    </rPh>
    <phoneticPr fontId="6"/>
  </si>
  <si>
    <t>【感情】か【知性】に属する技能1つの技能レベルに+1する(技能レベルの上限を超えることができる)。</t>
    <rPh sb="1" eb="3">
      <t>カンジョウ</t>
    </rPh>
    <rPh sb="6" eb="8">
      <t>チセイ</t>
    </rPh>
    <rPh sb="10" eb="11">
      <t>ゾク</t>
    </rPh>
    <rPh sb="13" eb="15">
      <t>ギノウ</t>
    </rPh>
    <rPh sb="18" eb="20">
      <t>ギノウ</t>
    </rPh>
    <rPh sb="29" eb="31">
      <t>ギノウ</t>
    </rPh>
    <rPh sb="35" eb="37">
      <t>ジョウゲン</t>
    </rPh>
    <rPh sb="38" eb="39">
      <t>コ</t>
    </rPh>
    <phoneticPr fontId="3"/>
  </si>
  <si>
    <t>情動：誇り高き海燕</t>
    <rPh sb="0" eb="2">
      <t>ジョウドウ</t>
    </rPh>
    <rPh sb="3" eb="4">
      <t>ホコ</t>
    </rPh>
    <rPh sb="5" eb="6">
      <t>タカ</t>
    </rPh>
    <rPh sb="7" eb="9">
      <t>カイエン</t>
    </rPh>
    <phoneticPr fontId="6"/>
  </si>
  <si>
    <t>このアーツを組み合わせた攻撃が「未行動」のキャラクターに命中した場合、その攻撃のダメージロールに+[[自身の元の行動値]-[対象の元の行動値]]する(最低値0)。</t>
    <rPh sb="6" eb="7">
      <t>ク</t>
    </rPh>
    <rPh sb="8" eb="9">
      <t>ア</t>
    </rPh>
    <rPh sb="12" eb="14">
      <t>コウゲキ</t>
    </rPh>
    <rPh sb="16" eb="17">
      <t>ミ</t>
    </rPh>
    <rPh sb="17" eb="19">
      <t>コウドウ</t>
    </rPh>
    <rPh sb="28" eb="30">
      <t>メイチュウ</t>
    </rPh>
    <rPh sb="32" eb="34">
      <t>バアイ</t>
    </rPh>
    <rPh sb="37" eb="39">
      <t>コウゲキ</t>
    </rPh>
    <rPh sb="54" eb="55">
      <t>モト</t>
    </rPh>
    <rPh sb="65" eb="66">
      <t>モト</t>
    </rPh>
    <rPh sb="75" eb="77">
      <t>サイテイ</t>
    </rPh>
    <rPh sb="77" eb="78">
      <t>チ</t>
    </rPh>
    <phoneticPr fontId="3"/>
  </si>
  <si>
    <t>このアーツを組み合わせた〔交渉〕判定のスペシャル率に+20%のボーナスを与える。</t>
    <rPh sb="6" eb="7">
      <t>ク</t>
    </rPh>
    <rPh sb="8" eb="9">
      <t>ア</t>
    </rPh>
    <rPh sb="13" eb="15">
      <t>コウショウ</t>
    </rPh>
    <rPh sb="16" eb="18">
      <t>ハンテイ</t>
    </rPh>
    <rPh sb="24" eb="25">
      <t>リツ</t>
    </rPh>
    <rPh sb="36" eb="37">
      <t>アタ</t>
    </rPh>
    <phoneticPr fontId="6"/>
  </si>
  <si>
    <t>このアーツを組み合わせた判定に対するペナルティを合計[LV+1]×10%まで選んで打ち消す。このアーツを使用する場合、余裕に満ちた演出をしなければ、このアーツは効果を発揮しない。</t>
    <rPh sb="38" eb="39">
      <t>エラ</t>
    </rPh>
    <rPh sb="52" eb="54">
      <t>シヨウ</t>
    </rPh>
    <rPh sb="56" eb="58">
      <t>バアイ</t>
    </rPh>
    <rPh sb="59" eb="61">
      <t>ヨユウ</t>
    </rPh>
    <rPh sb="62" eb="63">
      <t>ミ</t>
    </rPh>
    <rPh sb="65" eb="67">
      <t>エンシュツ</t>
    </rPh>
    <rPh sb="80" eb="82">
      <t>コウカ</t>
    </rPh>
    <rPh sb="83" eb="85">
      <t>ハッキ</t>
    </rPh>
    <phoneticPr fontId="6"/>
  </si>
  <si>
    <t>アクト中、対象の行う【希望】判定の判定率に+10%のボーナスを与える。自身が「ワルム」のクラスを持つなら、+10%でなく+20%のボーナスを与える。</t>
    <rPh sb="3" eb="4">
      <t>チュウ</t>
    </rPh>
    <rPh sb="5" eb="7">
      <t>タイショウ</t>
    </rPh>
    <rPh sb="8" eb="9">
      <t>オコナ</t>
    </rPh>
    <rPh sb="11" eb="13">
      <t>キボウ</t>
    </rPh>
    <rPh sb="14" eb="16">
      <t>ハンテイ</t>
    </rPh>
    <rPh sb="17" eb="19">
      <t>ハンテイ</t>
    </rPh>
    <rPh sb="19" eb="20">
      <t>リツ</t>
    </rPh>
    <rPh sb="31" eb="32">
      <t>アタ</t>
    </rPh>
    <rPh sb="35" eb="37">
      <t>ジシン</t>
    </rPh>
    <rPh sb="48" eb="49">
      <t>モ</t>
    </rPh>
    <rPh sb="70" eb="71">
      <t>アタ</t>
    </rPh>
    <phoneticPr fontId="6"/>
  </si>
  <si>
    <t>対象に「このラウンド中、あらゆる判定のスペシャル率に+20%のボーナスまたは-20%のペナルティをそれぞれ選択して与える」特殊攻撃を行う。自身が「グレス」のクラスを持つなら、20%でなく30%で与える。</t>
    <rPh sb="0" eb="2">
      <t>タイショウ</t>
    </rPh>
    <rPh sb="10" eb="11">
      <t>チュウ</t>
    </rPh>
    <rPh sb="16" eb="18">
      <t>ハンテイ</t>
    </rPh>
    <rPh sb="24" eb="25">
      <t>リツ</t>
    </rPh>
    <rPh sb="53" eb="55">
      <t>センタク</t>
    </rPh>
    <rPh sb="57" eb="58">
      <t>アタ</t>
    </rPh>
    <rPh sb="61" eb="63">
      <t>トクシュ</t>
    </rPh>
    <rPh sb="63" eb="65">
      <t>コウゲキ</t>
    </rPh>
    <rPh sb="66" eb="67">
      <t>オコナ</t>
    </rPh>
    <rPh sb="69" eb="71">
      <t>ジシン</t>
    </rPh>
    <rPh sb="82" eb="83">
      <t>モ</t>
    </rPh>
    <rPh sb="97" eb="98">
      <t>アタ</t>
    </rPh>
    <phoneticPr fontId="6"/>
  </si>
  <si>
    <t>対象に「次に行うメジャーアクションの判定率に-20%のペナルティを与える」特殊攻撃を行う。自身が「マオ」のクラスを持つなら、-20%でなく-30%のペナルティを与える。</t>
    <rPh sb="0" eb="2">
      <t>タイショウ</t>
    </rPh>
    <rPh sb="4" eb="5">
      <t>ツギ</t>
    </rPh>
    <rPh sb="6" eb="7">
      <t>オコナ</t>
    </rPh>
    <rPh sb="18" eb="20">
      <t>ハンテイ</t>
    </rPh>
    <rPh sb="20" eb="21">
      <t>リツ</t>
    </rPh>
    <rPh sb="33" eb="34">
      <t>アタ</t>
    </rPh>
    <rPh sb="37" eb="39">
      <t>トクシュ</t>
    </rPh>
    <rPh sb="39" eb="41">
      <t>コウゲキ</t>
    </rPh>
    <rPh sb="42" eb="43">
      <t>オコナ</t>
    </rPh>
    <rPh sb="45" eb="47">
      <t>ジシン</t>
    </rPh>
    <rPh sb="57" eb="58">
      <t>モ</t>
    </rPh>
    <rPh sb="80" eb="81">
      <t>アタ</t>
    </rPh>
    <phoneticPr fontId="6"/>
  </si>
  <si>
    <t>「魔力：殴+2」の魔法攻撃を行う。このアーツを組み合わせた攻撃の命中判定のスペシャル率に+20%のボーナスを与える。</t>
    <rPh sb="1" eb="3">
      <t>マリョク</t>
    </rPh>
    <rPh sb="4" eb="5">
      <t>ナグ</t>
    </rPh>
    <rPh sb="9" eb="13">
      <t>マホウコウゲキ</t>
    </rPh>
    <rPh sb="14" eb="15">
      <t>オコナ</t>
    </rPh>
    <rPh sb="23" eb="24">
      <t>ク</t>
    </rPh>
    <rPh sb="25" eb="26">
      <t>ア</t>
    </rPh>
    <rPh sb="29" eb="31">
      <t>コウゲキ</t>
    </rPh>
    <rPh sb="32" eb="34">
      <t>メイチュウ</t>
    </rPh>
    <rPh sb="34" eb="36">
      <t>ハンテイ</t>
    </rPh>
    <rPh sb="42" eb="43">
      <t>リツ</t>
    </rPh>
    <rPh sb="54" eb="55">
      <t>アタ</t>
    </rPh>
    <phoneticPr fontId="3"/>
  </si>
  <si>
    <t>このアーツを組み合わせた魔法攻撃に対するリアクションの達成率に-[[LV+1]×10]%のペナルティを与える。</t>
    <rPh sb="6" eb="7">
      <t>ク</t>
    </rPh>
    <rPh sb="8" eb="9">
      <t>ア</t>
    </rPh>
    <rPh sb="12" eb="14">
      <t>マホウ</t>
    </rPh>
    <rPh sb="14" eb="16">
      <t>コウゲキ</t>
    </rPh>
    <rPh sb="17" eb="18">
      <t>タイ</t>
    </rPh>
    <rPh sb="27" eb="30">
      <t>タッセイリツ</t>
    </rPh>
    <rPh sb="51" eb="52">
      <t>アタ</t>
    </rPh>
    <phoneticPr fontId="6"/>
  </si>
  <si>
    <t>付与式：多重</t>
    <rPh sb="0" eb="2">
      <t>フヨ</t>
    </rPh>
    <rPh sb="2" eb="3">
      <t>シキ</t>
    </rPh>
    <rPh sb="4" eb="6">
      <t>タジュウ</t>
    </rPh>
    <phoneticPr fontId="6"/>
  </si>
  <si>
    <t>自身の魔法攻撃の命中判定の後に使用することができる。判定を振り直すことができる。</t>
    <rPh sb="0" eb="2">
      <t>ジシン</t>
    </rPh>
    <rPh sb="3" eb="5">
      <t>マホウ</t>
    </rPh>
    <rPh sb="5" eb="7">
      <t>コウゲキ</t>
    </rPh>
    <rPh sb="8" eb="10">
      <t>メイチュウ</t>
    </rPh>
    <rPh sb="10" eb="12">
      <t>ハンテイ</t>
    </rPh>
    <rPh sb="13" eb="14">
      <t>アト</t>
    </rPh>
    <rPh sb="15" eb="17">
      <t>シヨウ</t>
    </rPh>
    <rPh sb="26" eb="28">
      <t>ハンテイ</t>
    </rPh>
    <rPh sb="29" eb="30">
      <t>フ</t>
    </rPh>
    <rPh sb="31" eb="32">
      <t>ナオ</t>
    </rPh>
    <phoneticPr fontId="6"/>
  </si>
  <si>
    <t>このアーツを組み合わせた「種別：魔法」のアーツの判定のスペシャル率に+20%のボーナスを与える。</t>
    <rPh sb="6" eb="7">
      <t>ク</t>
    </rPh>
    <rPh sb="8" eb="9">
      <t>ア</t>
    </rPh>
    <rPh sb="13" eb="15">
      <t>シュベツ</t>
    </rPh>
    <rPh sb="16" eb="18">
      <t>マホウ</t>
    </rPh>
    <rPh sb="24" eb="26">
      <t>ハンテイ</t>
    </rPh>
    <rPh sb="32" eb="33">
      <t>リツ</t>
    </rPh>
    <rPh sb="44" eb="45">
      <t>アタ</t>
    </rPh>
    <phoneticPr fontId="6"/>
  </si>
  <si>
    <t>〔独魔〕に「技能：〔隠密〕」のアーツ、または〔隠密〕に「技能：〔独魔〕」のアーツを組み合わせられる。それが攻撃であるなら、それは魔法攻撃でも物理攻撃でもある。威力と魔力は足し合わせ、ダメージ属性は任意に選択する。また、簡単な錠前を開閉したり、魔法のかかった品を探知したりといった単純な作業を行える。</t>
    <rPh sb="1" eb="2">
      <t>ドク</t>
    </rPh>
    <rPh sb="2" eb="3">
      <t>マ</t>
    </rPh>
    <rPh sb="6" eb="8">
      <t>ギノウ</t>
    </rPh>
    <rPh sb="10" eb="12">
      <t>オンミツ</t>
    </rPh>
    <rPh sb="23" eb="25">
      <t>オンミツ</t>
    </rPh>
    <rPh sb="28" eb="30">
      <t>ギノウ</t>
    </rPh>
    <rPh sb="32" eb="33">
      <t>ドク</t>
    </rPh>
    <rPh sb="33" eb="34">
      <t>マ</t>
    </rPh>
    <rPh sb="41" eb="42">
      <t>ク</t>
    </rPh>
    <rPh sb="43" eb="44">
      <t>ア</t>
    </rPh>
    <rPh sb="53" eb="55">
      <t>コウゲキ</t>
    </rPh>
    <rPh sb="64" eb="66">
      <t>マホウ</t>
    </rPh>
    <rPh sb="66" eb="68">
      <t>コウゲキ</t>
    </rPh>
    <rPh sb="70" eb="72">
      <t>ブツリ</t>
    </rPh>
    <rPh sb="72" eb="74">
      <t>コウゲキ</t>
    </rPh>
    <rPh sb="79" eb="81">
      <t>イリョク</t>
    </rPh>
    <rPh sb="82" eb="84">
      <t>マリョク</t>
    </rPh>
    <rPh sb="85" eb="86">
      <t>タ</t>
    </rPh>
    <rPh sb="87" eb="88">
      <t>ア</t>
    </rPh>
    <rPh sb="95" eb="97">
      <t>ゾクセイ</t>
    </rPh>
    <rPh sb="98" eb="100">
      <t>ニンイ</t>
    </rPh>
    <rPh sb="101" eb="103">
      <t>センタク</t>
    </rPh>
    <rPh sb="109" eb="111">
      <t>カンタン</t>
    </rPh>
    <rPh sb="112" eb="114">
      <t>ジョウマエ</t>
    </rPh>
    <rPh sb="115" eb="117">
      <t>カイヘイ</t>
    </rPh>
    <rPh sb="121" eb="123">
      <t>マホウ</t>
    </rPh>
    <rPh sb="128" eb="129">
      <t>シナ</t>
    </rPh>
    <rPh sb="130" eb="132">
      <t>タンチ</t>
    </rPh>
    <rPh sb="139" eb="141">
      <t>タンジュン</t>
    </rPh>
    <rPh sb="142" eb="144">
      <t>サギョウ</t>
    </rPh>
    <rPh sb="145" eb="146">
      <t>オコナ</t>
    </rPh>
    <phoneticPr fontId="6"/>
  </si>
  <si>
    <t>工作七式</t>
    <rPh sb="0" eb="2">
      <t>コウサク</t>
    </rPh>
    <rPh sb="2" eb="3">
      <t>ナナ</t>
    </rPh>
    <rPh sb="3" eb="4">
      <t>シキ</t>
    </rPh>
    <phoneticPr fontId="6"/>
  </si>
  <si>
    <t>自身が「トランス」した際に使用できる。自身は「傀儡」状態である限り、アーツを使用する時に支払うSPを4点減少させる。また、自身が「傀儡」状態である時のクリンナップフェイズ毎に、「行動済」であってもメインフェイズを1回行うことができる。そのメインフェイズはの判定では〔独魔〕しか使用できず、判定率に-20%のペナルティを受ける。</t>
    <rPh sb="0" eb="2">
      <t>ジシン</t>
    </rPh>
    <rPh sb="11" eb="12">
      <t>サイ</t>
    </rPh>
    <rPh sb="13" eb="15">
      <t>シヨウ</t>
    </rPh>
    <rPh sb="19" eb="21">
      <t>ジシン</t>
    </rPh>
    <rPh sb="23" eb="25">
      <t>クグツ</t>
    </rPh>
    <rPh sb="26" eb="28">
      <t>ジョウタイ</t>
    </rPh>
    <rPh sb="31" eb="32">
      <t>カギ</t>
    </rPh>
    <rPh sb="38" eb="40">
      <t>シヨウ</t>
    </rPh>
    <rPh sb="42" eb="43">
      <t>トキ</t>
    </rPh>
    <rPh sb="44" eb="46">
      <t>シハラ</t>
    </rPh>
    <rPh sb="51" eb="52">
      <t>テン</t>
    </rPh>
    <rPh sb="52" eb="54">
      <t>ゲンショウ</t>
    </rPh>
    <rPh sb="61" eb="63">
      <t>ジシン</t>
    </rPh>
    <rPh sb="65" eb="67">
      <t>クグツ</t>
    </rPh>
    <rPh sb="68" eb="70">
      <t>ジョウタイ</t>
    </rPh>
    <rPh sb="73" eb="74">
      <t>トキ</t>
    </rPh>
    <rPh sb="85" eb="86">
      <t>ゴト</t>
    </rPh>
    <rPh sb="89" eb="91">
      <t>コウドウ</t>
    </rPh>
    <rPh sb="91" eb="92">
      <t>ズ</t>
    </rPh>
    <rPh sb="107" eb="108">
      <t>カイ</t>
    </rPh>
    <rPh sb="108" eb="109">
      <t>オコナ</t>
    </rPh>
    <rPh sb="128" eb="130">
      <t>ハンテイ</t>
    </rPh>
    <rPh sb="133" eb="134">
      <t>ドク</t>
    </rPh>
    <rPh sb="134" eb="135">
      <t>マ</t>
    </rPh>
    <rPh sb="138" eb="140">
      <t>シヨウ</t>
    </rPh>
    <rPh sb="144" eb="146">
      <t>ハンテイ</t>
    </rPh>
    <rPh sb="146" eb="147">
      <t>リツ</t>
    </rPh>
    <rPh sb="159" eb="160">
      <t>ウ</t>
    </rPh>
    <phoneticPr fontId="6"/>
  </si>
  <si>
    <t>至近～中</t>
    <rPh sb="0" eb="2">
      <t>シキン</t>
    </rPh>
    <rPh sb="3" eb="4">
      <t>チュウ</t>
    </rPh>
    <phoneticPr fontId="3"/>
  </si>
  <si>
    <t>〔秘〕〔擬〕</t>
    <rPh sb="1" eb="2">
      <t>ヒ</t>
    </rPh>
    <rPh sb="4" eb="5">
      <t>ギ</t>
    </rPh>
    <phoneticPr fontId="3"/>
  </si>
  <si>
    <t>〔手当〕判定、または癒属性攻撃の命中判定時に使用できる。十の位と一の位のダイスを入れ替える。</t>
    <rPh sb="1" eb="3">
      <t>テアテ</t>
    </rPh>
    <rPh sb="4" eb="6">
      <t>ハンテイ</t>
    </rPh>
    <rPh sb="10" eb="11">
      <t>ユ</t>
    </rPh>
    <rPh sb="11" eb="13">
      <t>ゾクセイ</t>
    </rPh>
    <rPh sb="13" eb="15">
      <t>コウゲキ</t>
    </rPh>
    <rPh sb="16" eb="18">
      <t>メイチュウ</t>
    </rPh>
    <rPh sb="18" eb="20">
      <t>ハンテイ</t>
    </rPh>
    <rPh sb="20" eb="21">
      <t>ジ</t>
    </rPh>
    <rPh sb="22" eb="24">
      <t>シヨウ</t>
    </rPh>
    <rPh sb="28" eb="29">
      <t>ジュウ</t>
    </rPh>
    <rPh sb="30" eb="31">
      <t>クライ</t>
    </rPh>
    <rPh sb="32" eb="33">
      <t>イチ</t>
    </rPh>
    <rPh sb="34" eb="35">
      <t>クライ</t>
    </rPh>
    <rPh sb="40" eb="41">
      <t>イ</t>
    </rPh>
    <rPh sb="42" eb="43">
      <t>カ</t>
    </rPh>
    <phoneticPr fontId="3"/>
  </si>
  <si>
    <t>自身が状態異常を受けた時に使用できる。自身の受けている「憤怒」「悲哀」「放心」「憎悪」を全て解除する。</t>
    <rPh sb="0" eb="2">
      <t>ジシン</t>
    </rPh>
    <rPh sb="3" eb="5">
      <t>ジョウタイ</t>
    </rPh>
    <rPh sb="5" eb="7">
      <t>イジョウ</t>
    </rPh>
    <rPh sb="8" eb="9">
      <t>ウ</t>
    </rPh>
    <rPh sb="11" eb="12">
      <t>トキ</t>
    </rPh>
    <rPh sb="13" eb="15">
      <t>シヨウ</t>
    </rPh>
    <rPh sb="19" eb="21">
      <t>ジシン</t>
    </rPh>
    <rPh sb="22" eb="23">
      <t>ウ</t>
    </rPh>
    <rPh sb="28" eb="30">
      <t>フンヌ</t>
    </rPh>
    <rPh sb="32" eb="34">
      <t>ヒアイ</t>
    </rPh>
    <rPh sb="36" eb="38">
      <t>ホウシン</t>
    </rPh>
    <rPh sb="40" eb="42">
      <t>ゾウオ</t>
    </rPh>
    <rPh sb="44" eb="45">
      <t>スベ</t>
    </rPh>
    <rPh sb="46" eb="48">
      <t>カイジョ</t>
    </rPh>
    <phoneticPr fontId="6"/>
  </si>
  <si>
    <t>S2</t>
    <phoneticPr fontId="6"/>
  </si>
  <si>
    <t>このアーツを組み合わせた〔秘魔〕判定のスペシャル率に+20%のボーナスを与える。</t>
    <rPh sb="6" eb="7">
      <t>ク</t>
    </rPh>
    <rPh sb="8" eb="9">
      <t>ア</t>
    </rPh>
    <rPh sb="13" eb="14">
      <t>ヒ</t>
    </rPh>
    <rPh sb="14" eb="15">
      <t>マ</t>
    </rPh>
    <rPh sb="16" eb="18">
      <t>ハンテイ</t>
    </rPh>
    <rPh sb="24" eb="25">
      <t>リツ</t>
    </rPh>
    <rPh sb="36" eb="37">
      <t>アタ</t>
    </rPh>
    <phoneticPr fontId="6"/>
  </si>
  <si>
    <t>自身の行う〔隠密〕判定の判定率に+20%する。また自身が「マキナ」であることを偽装する。この偽装を見抜くには〔観察〕判定が必要である。その〔観察〕判定に対してこのアーツでリアクションが行え、そのリアクションのスペシャル率に+20%のボーナスを与える。</t>
    <rPh sb="0" eb="2">
      <t>ジシン</t>
    </rPh>
    <rPh sb="3" eb="4">
      <t>オコナ</t>
    </rPh>
    <rPh sb="6" eb="8">
      <t>オンミツ</t>
    </rPh>
    <rPh sb="9" eb="11">
      <t>ハンテイ</t>
    </rPh>
    <rPh sb="12" eb="14">
      <t>ハンテイ</t>
    </rPh>
    <rPh sb="14" eb="15">
      <t>リツ</t>
    </rPh>
    <rPh sb="25" eb="27">
      <t>ジシン</t>
    </rPh>
    <rPh sb="39" eb="41">
      <t>ギソウ</t>
    </rPh>
    <rPh sb="46" eb="48">
      <t>ギソウ</t>
    </rPh>
    <rPh sb="49" eb="51">
      <t>ミヌ</t>
    </rPh>
    <rPh sb="55" eb="57">
      <t>カンサツ</t>
    </rPh>
    <rPh sb="58" eb="60">
      <t>ハンテイ</t>
    </rPh>
    <rPh sb="61" eb="63">
      <t>ヒツヨウ</t>
    </rPh>
    <rPh sb="70" eb="72">
      <t>カンサツ</t>
    </rPh>
    <rPh sb="73" eb="75">
      <t>ハンテイ</t>
    </rPh>
    <rPh sb="76" eb="77">
      <t>タイ</t>
    </rPh>
    <rPh sb="92" eb="93">
      <t>オコナ</t>
    </rPh>
    <rPh sb="109" eb="110">
      <t>リツ</t>
    </rPh>
    <rPh sb="121" eb="122">
      <t>アタ</t>
    </rPh>
    <phoneticPr fontId="6"/>
  </si>
  <si>
    <t>戦闘中、自身の存在するエンゲージを宣言で「封鎖」する。このアーツで「封鎖」されたエンゲージから離脱しようとする〔運動〕判定にリアクションを行うことができる。「封鎖」を解除するのはオートアクションである。</t>
    <rPh sb="0" eb="3">
      <t>セントウチュウ</t>
    </rPh>
    <rPh sb="4" eb="6">
      <t>ジシン</t>
    </rPh>
    <rPh sb="7" eb="9">
      <t>ソンザイ</t>
    </rPh>
    <rPh sb="17" eb="19">
      <t>センゲン</t>
    </rPh>
    <rPh sb="21" eb="23">
      <t>フウサ</t>
    </rPh>
    <rPh sb="34" eb="36">
      <t>フウサ</t>
    </rPh>
    <rPh sb="47" eb="49">
      <t>リダツ</t>
    </rPh>
    <rPh sb="56" eb="58">
      <t>ウンドウ</t>
    </rPh>
    <rPh sb="59" eb="61">
      <t>ハンテイ</t>
    </rPh>
    <rPh sb="69" eb="70">
      <t>オコナ</t>
    </rPh>
    <phoneticPr fontId="6"/>
  </si>
  <si>
    <t>自身の装備している防具を全て「破壊」する。戦闘中、自身のあらゆる攻撃によって与えるダメージに、それぞれ+[防具を破壊したことによって減少した「重量」]する。「破壊」した防具が1つでも使用可能になった場合、このアーツの効果は打ち消される。</t>
    <rPh sb="0" eb="2">
      <t>ジシン</t>
    </rPh>
    <rPh sb="3" eb="5">
      <t>ソウビ</t>
    </rPh>
    <rPh sb="9" eb="11">
      <t>ボウグ</t>
    </rPh>
    <rPh sb="12" eb="13">
      <t>スベ</t>
    </rPh>
    <rPh sb="15" eb="17">
      <t>ハカイ</t>
    </rPh>
    <rPh sb="21" eb="24">
      <t>セントウチュウ</t>
    </rPh>
    <rPh sb="25" eb="27">
      <t>ジシン</t>
    </rPh>
    <rPh sb="32" eb="34">
      <t>コウゲキ</t>
    </rPh>
    <rPh sb="38" eb="39">
      <t>アタ</t>
    </rPh>
    <rPh sb="53" eb="55">
      <t>ボウグ</t>
    </rPh>
    <rPh sb="56" eb="58">
      <t>ハカイ</t>
    </rPh>
    <rPh sb="66" eb="68">
      <t>ゲンショウ</t>
    </rPh>
    <rPh sb="71" eb="73">
      <t>ジュウリョウ</t>
    </rPh>
    <rPh sb="79" eb="81">
      <t>ハカイ</t>
    </rPh>
    <rPh sb="84" eb="86">
      <t>ボウグ</t>
    </rPh>
    <rPh sb="91" eb="93">
      <t>シヨウ</t>
    </rPh>
    <rPh sb="93" eb="95">
      <t>カノウ</t>
    </rPh>
    <rPh sb="99" eb="101">
      <t>バアイ</t>
    </rPh>
    <rPh sb="108" eb="110">
      <t>コウカ</t>
    </rPh>
    <rPh sb="111" eb="112">
      <t>ウ</t>
    </rPh>
    <rPh sb="113" eb="114">
      <t>ケ</t>
    </rPh>
    <phoneticPr fontId="6"/>
  </si>
  <si>
    <t>戦闘中、物理攻撃で与えるダメージに+4、APに+3する。</t>
    <rPh sb="0" eb="3">
      <t>セントウチュウ</t>
    </rPh>
    <rPh sb="4" eb="6">
      <t>ブツリ</t>
    </rPh>
    <rPh sb="6" eb="8">
      <t>コウゲキ</t>
    </rPh>
    <rPh sb="9" eb="10">
      <t>アタ</t>
    </rPh>
    <phoneticPr fontId="3"/>
  </si>
  <si>
    <t>戦闘中、魔法攻撃のダメージロールに+4、APに+4する。</t>
    <rPh sb="0" eb="3">
      <t>セントウチュウ</t>
    </rPh>
    <rPh sb="4" eb="6">
      <t>マホウ</t>
    </rPh>
    <rPh sb="6" eb="8">
      <t>コウゲキ</t>
    </rPh>
    <phoneticPr fontId="3"/>
  </si>
  <si>
    <t>-</t>
    <phoneticPr fontId="6"/>
  </si>
  <si>
    <t>自身のHPを2D10点回復する(癒装甲値を無視する)。</t>
    <rPh sb="0" eb="2">
      <t>ジシン</t>
    </rPh>
    <rPh sb="10" eb="11">
      <t>テン</t>
    </rPh>
    <rPh sb="11" eb="13">
      <t>カイフク</t>
    </rPh>
    <rPh sb="16" eb="17">
      <t>ユ</t>
    </rPh>
    <rPh sb="17" eb="19">
      <t>ソウコウ</t>
    </rPh>
    <rPh sb="19" eb="20">
      <t>チ</t>
    </rPh>
    <rPh sb="21" eb="23">
      <t>ムシ</t>
    </rPh>
    <phoneticPr fontId="3"/>
  </si>
  <si>
    <t>自身が「憤怒」「悲哀」「憎悪」のいずれかを受けた時に使用できる。自身の受けた「憤怒」「悲哀」「憎悪」のいずれか1種を全て打ち消す。</t>
    <rPh sb="0" eb="2">
      <t>ジシン</t>
    </rPh>
    <rPh sb="4" eb="6">
      <t>フンヌ</t>
    </rPh>
    <rPh sb="8" eb="10">
      <t>ヒアイ</t>
    </rPh>
    <rPh sb="12" eb="14">
      <t>ゾウオ</t>
    </rPh>
    <rPh sb="21" eb="22">
      <t>ウ</t>
    </rPh>
    <rPh sb="24" eb="25">
      <t>トキ</t>
    </rPh>
    <rPh sb="26" eb="28">
      <t>シヨウ</t>
    </rPh>
    <rPh sb="32" eb="34">
      <t>ジシン</t>
    </rPh>
    <rPh sb="35" eb="36">
      <t>ウ</t>
    </rPh>
    <rPh sb="56" eb="57">
      <t>シュ</t>
    </rPh>
    <rPh sb="58" eb="59">
      <t>スベ</t>
    </rPh>
    <rPh sb="60" eb="61">
      <t>ウ</t>
    </rPh>
    <rPh sb="62" eb="63">
      <t>ケ</t>
    </rPh>
    <phoneticPr fontId="3"/>
  </si>
  <si>
    <t>自身が「放心」「硬直」「捕縛」のいずれかを受けた時に使用できる。自身の受けた「放心」「硬直」「捕縛」のいずれか1つを打ち消す。</t>
    <rPh sb="4" eb="6">
      <t>ホウシン</t>
    </rPh>
    <rPh sb="8" eb="10">
      <t>コウチョク</t>
    </rPh>
    <rPh sb="12" eb="14">
      <t>ホバク</t>
    </rPh>
    <rPh sb="39" eb="41">
      <t>ホウシン</t>
    </rPh>
    <rPh sb="43" eb="45">
      <t>コウチョク</t>
    </rPh>
    <rPh sb="47" eb="49">
      <t>ホバク</t>
    </rPh>
    <phoneticPr fontId="6"/>
  </si>
  <si>
    <t>このアーツを組み合わせた〔自我〕判定のスペシャル率に+[LV×10]%のボーナスを与える。ただし、LV3では+40%になる。</t>
    <rPh sb="6" eb="7">
      <t>ク</t>
    </rPh>
    <rPh sb="8" eb="9">
      <t>ア</t>
    </rPh>
    <rPh sb="13" eb="15">
      <t>ジガ</t>
    </rPh>
    <rPh sb="16" eb="18">
      <t>ハンテイ</t>
    </rPh>
    <rPh sb="24" eb="25">
      <t>リツ</t>
    </rPh>
    <rPh sb="41" eb="42">
      <t>アタ</t>
    </rPh>
    <phoneticPr fontId="6"/>
  </si>
  <si>
    <t>このアーツを組み合わせた「種別：魔法」のアーツの効果にそれぞれ、ダメージや回復量に+[LV×3]、あらゆるペナルティやボーナスに+[LV×10]%、状態異常などの個数やレベルに+[LV]する。</t>
    <rPh sb="6" eb="7">
      <t>ク</t>
    </rPh>
    <rPh sb="8" eb="9">
      <t>ア</t>
    </rPh>
    <rPh sb="13" eb="15">
      <t>シュベツ</t>
    </rPh>
    <rPh sb="16" eb="18">
      <t>マホウ</t>
    </rPh>
    <rPh sb="24" eb="26">
      <t>コウカ</t>
    </rPh>
    <rPh sb="37" eb="39">
      <t>カイフク</t>
    </rPh>
    <rPh sb="39" eb="40">
      <t>リョウ</t>
    </rPh>
    <rPh sb="74" eb="76">
      <t>ジョウタイ</t>
    </rPh>
    <rPh sb="76" eb="78">
      <t>イジョウ</t>
    </rPh>
    <rPh sb="81" eb="83">
      <t>コスウ</t>
    </rPh>
    <phoneticPr fontId="6"/>
  </si>
  <si>
    <t>自身が自身のルフィアンと同じエンゲージにいる限り、お互いのメジャーアクションの判定率に+20%のボーナスを与える。</t>
    <rPh sb="39" eb="41">
      <t>ハンテイ</t>
    </rPh>
    <rPh sb="41" eb="42">
      <t>リツ</t>
    </rPh>
    <rPh sb="53" eb="54">
      <t>アタ</t>
    </rPh>
    <phoneticPr fontId="6"/>
  </si>
  <si>
    <t>自身が自身のルフィアンと同じエンゲージにいる限り、どちらかが行う攻撃のダメージに+1D10点する。</t>
    <rPh sb="0" eb="2">
      <t>ジシン</t>
    </rPh>
    <rPh sb="3" eb="5">
      <t>ジシン</t>
    </rPh>
    <rPh sb="12" eb="13">
      <t>オナ</t>
    </rPh>
    <rPh sb="22" eb="23">
      <t>カギ</t>
    </rPh>
    <rPh sb="30" eb="31">
      <t>オコナ</t>
    </rPh>
    <rPh sb="32" eb="34">
      <t>コウゲキ</t>
    </rPh>
    <rPh sb="45" eb="46">
      <t>テン</t>
    </rPh>
    <phoneticPr fontId="6"/>
  </si>
  <si>
    <t>自身のルフィアン1体を対象とする。そのルフィアンは自身の装備品となり、自分の行動値に+[ルフィアンの行動値]+4する。このアーツの効果を解除するのはクリンナップフェイズを消費して行う。</t>
    <rPh sb="0" eb="2">
      <t>ジシン</t>
    </rPh>
    <rPh sb="9" eb="10">
      <t>タイ</t>
    </rPh>
    <rPh sb="11" eb="13">
      <t>タイショウ</t>
    </rPh>
    <rPh sb="25" eb="27">
      <t>ジシン</t>
    </rPh>
    <rPh sb="28" eb="31">
      <t>ソウビヒン</t>
    </rPh>
    <rPh sb="35" eb="37">
      <t>ジブン</t>
    </rPh>
    <rPh sb="38" eb="40">
      <t>コウドウ</t>
    </rPh>
    <rPh sb="40" eb="41">
      <t>チ</t>
    </rPh>
    <rPh sb="50" eb="52">
      <t>コウドウ</t>
    </rPh>
    <rPh sb="52" eb="53">
      <t>チ</t>
    </rPh>
    <rPh sb="65" eb="67">
      <t>コウカ</t>
    </rPh>
    <rPh sb="68" eb="70">
      <t>カイジョ</t>
    </rPh>
    <rPh sb="85" eb="87">
      <t>ショウヒ</t>
    </rPh>
    <rPh sb="89" eb="90">
      <t>オコナ</t>
    </rPh>
    <phoneticPr fontId="3"/>
  </si>
  <si>
    <t>自身のルフィアン1体を対象とする。対象が次に行うメジャーアクションの判定のスペシャル率に+20%のボーナスを与える。</t>
    <rPh sb="0" eb="2">
      <t>ジシン</t>
    </rPh>
    <rPh sb="9" eb="10">
      <t>タイ</t>
    </rPh>
    <rPh sb="11" eb="13">
      <t>タイショウ</t>
    </rPh>
    <rPh sb="17" eb="19">
      <t>タイショウ</t>
    </rPh>
    <rPh sb="20" eb="21">
      <t>ツギ</t>
    </rPh>
    <rPh sb="22" eb="23">
      <t>オコナ</t>
    </rPh>
    <rPh sb="34" eb="36">
      <t>ハンテイ</t>
    </rPh>
    <rPh sb="42" eb="43">
      <t>リツ</t>
    </rPh>
    <rPh sb="54" eb="55">
      <t>アタ</t>
    </rPh>
    <phoneticPr fontId="3"/>
  </si>
  <si>
    <t>自身のルフィアン1体を「行動済」にする。このアーツの効果中、そのルフィアンは「未行動」にならない。戦闘中、自身はあらゆる判定のスペシャル率に+20%のボーナスを受ける。また、「行動済」にしたルフィアンの代わりに自身がリアクションを行うことができる(範囲攻撃であっても、自身とルフィアンの分のリアクションを行える)。このアーツの効果は、クリンナップフェイズを消費することで任意に、または自身かそのルフィアンが「気絶」「昏倒」「死亡」した場合に自動的に解除される。</t>
    <rPh sb="0" eb="2">
      <t>ジシン</t>
    </rPh>
    <rPh sb="9" eb="10">
      <t>タイ</t>
    </rPh>
    <rPh sb="12" eb="14">
      <t>コウドウ</t>
    </rPh>
    <rPh sb="14" eb="15">
      <t>ズ</t>
    </rPh>
    <rPh sb="26" eb="28">
      <t>コウカ</t>
    </rPh>
    <rPh sb="28" eb="29">
      <t>チュウ</t>
    </rPh>
    <rPh sb="39" eb="40">
      <t>ミ</t>
    </rPh>
    <rPh sb="40" eb="42">
      <t>コウドウ</t>
    </rPh>
    <rPh sb="49" eb="52">
      <t>セントウチュウ</t>
    </rPh>
    <rPh sb="53" eb="55">
      <t>ジシン</t>
    </rPh>
    <rPh sb="60" eb="62">
      <t>ハンテイ</t>
    </rPh>
    <rPh sb="68" eb="69">
      <t>リツ</t>
    </rPh>
    <rPh sb="80" eb="81">
      <t>ウ</t>
    </rPh>
    <rPh sb="88" eb="90">
      <t>コウドウ</t>
    </rPh>
    <rPh sb="90" eb="91">
      <t>ズ</t>
    </rPh>
    <rPh sb="101" eb="102">
      <t>カ</t>
    </rPh>
    <rPh sb="105" eb="107">
      <t>ジシン</t>
    </rPh>
    <rPh sb="115" eb="116">
      <t>オコナ</t>
    </rPh>
    <rPh sb="124" eb="126">
      <t>ハンイ</t>
    </rPh>
    <rPh sb="126" eb="128">
      <t>コウゲキ</t>
    </rPh>
    <rPh sb="134" eb="136">
      <t>ジシン</t>
    </rPh>
    <rPh sb="143" eb="144">
      <t>ブン</t>
    </rPh>
    <rPh sb="152" eb="153">
      <t>オコナ</t>
    </rPh>
    <rPh sb="163" eb="165">
      <t>コウカ</t>
    </rPh>
    <rPh sb="178" eb="180">
      <t>ショウヒ</t>
    </rPh>
    <rPh sb="185" eb="187">
      <t>ニンイ</t>
    </rPh>
    <rPh sb="192" eb="194">
      <t>ジシン</t>
    </rPh>
    <rPh sb="204" eb="206">
      <t>キゼツ</t>
    </rPh>
    <rPh sb="208" eb="210">
      <t>コントウ</t>
    </rPh>
    <rPh sb="212" eb="214">
      <t>シボウ</t>
    </rPh>
    <rPh sb="217" eb="219">
      <t>バアイ</t>
    </rPh>
    <rPh sb="220" eb="223">
      <t>ジドウテキ</t>
    </rPh>
    <rPh sb="224" eb="226">
      <t>カイジョ</t>
    </rPh>
    <phoneticPr fontId="6"/>
  </si>
  <si>
    <t>自身と自身のルフィアンが共に対象とエンゲージする対象にのみ使用できる。対象行うのあらゆる判定の達成率に-30%のペナルティを与える。</t>
    <rPh sb="0" eb="2">
      <t>ジシン</t>
    </rPh>
    <rPh sb="3" eb="5">
      <t>ジシン</t>
    </rPh>
    <rPh sb="12" eb="13">
      <t>トモ</t>
    </rPh>
    <rPh sb="14" eb="16">
      <t>タイショウ</t>
    </rPh>
    <rPh sb="24" eb="26">
      <t>タイショウ</t>
    </rPh>
    <rPh sb="29" eb="31">
      <t>シヨウ</t>
    </rPh>
    <rPh sb="35" eb="37">
      <t>タイショウ</t>
    </rPh>
    <rPh sb="37" eb="38">
      <t>オコナ</t>
    </rPh>
    <rPh sb="44" eb="46">
      <t>ハンテイ</t>
    </rPh>
    <rPh sb="47" eb="50">
      <t>タッセイリツ</t>
    </rPh>
    <rPh sb="62" eb="63">
      <t>アタ</t>
    </rPh>
    <phoneticPr fontId="3"/>
  </si>
  <si>
    <t>対象に自身の「未行動」のルフィアンがエンゲージしていないとこのアーツは使用できない。そのルフィアン1体を「行動済」にすることで、対象の判定のダイス1つの出目を-2する(この効果によってスペシャル率以下になれば、スペシャルやクリティカルが発生する)。</t>
    <rPh sb="0" eb="2">
      <t>タイショウ</t>
    </rPh>
    <rPh sb="3" eb="5">
      <t>ジシン</t>
    </rPh>
    <rPh sb="7" eb="8">
      <t>ミ</t>
    </rPh>
    <rPh sb="8" eb="10">
      <t>コウドウ</t>
    </rPh>
    <rPh sb="35" eb="37">
      <t>シヨウ</t>
    </rPh>
    <rPh sb="50" eb="51">
      <t>タイ</t>
    </rPh>
    <rPh sb="53" eb="55">
      <t>コウドウ</t>
    </rPh>
    <rPh sb="55" eb="56">
      <t>ズ</t>
    </rPh>
    <rPh sb="64" eb="66">
      <t>タイショウ</t>
    </rPh>
    <rPh sb="67" eb="69">
      <t>ハンテイ</t>
    </rPh>
    <rPh sb="76" eb="78">
      <t>デメ</t>
    </rPh>
    <rPh sb="86" eb="88">
      <t>コウカ</t>
    </rPh>
    <rPh sb="97" eb="98">
      <t>リツ</t>
    </rPh>
    <rPh sb="98" eb="100">
      <t>イカ</t>
    </rPh>
    <rPh sb="118" eb="120">
      <t>ハッセイ</t>
    </rPh>
    <phoneticPr fontId="3"/>
  </si>
  <si>
    <t>【感情】判定で登場判定を行うことができ、またその判定率に+20%のボーナスを与える。この効果で登場判定に成功した場合、シーンにルフィアンのみで登場することができる。</t>
    <rPh sb="1" eb="3">
      <t>カンジョウ</t>
    </rPh>
    <rPh sb="4" eb="6">
      <t>ハンテイ</t>
    </rPh>
    <rPh sb="7" eb="9">
      <t>トウジョウ</t>
    </rPh>
    <rPh sb="9" eb="11">
      <t>ハンテイ</t>
    </rPh>
    <rPh sb="12" eb="13">
      <t>オコナ</t>
    </rPh>
    <rPh sb="24" eb="26">
      <t>ハンテイ</t>
    </rPh>
    <rPh sb="26" eb="27">
      <t>リツ</t>
    </rPh>
    <rPh sb="38" eb="39">
      <t>アタ</t>
    </rPh>
    <rPh sb="44" eb="46">
      <t>コウカ</t>
    </rPh>
    <rPh sb="47" eb="49">
      <t>トウジョウ</t>
    </rPh>
    <rPh sb="49" eb="51">
      <t>ハンテイ</t>
    </rPh>
    <rPh sb="52" eb="54">
      <t>セイコウ</t>
    </rPh>
    <rPh sb="56" eb="58">
      <t>バアイ</t>
    </rPh>
    <rPh sb="71" eb="73">
      <t>トウジョウ</t>
    </rPh>
    <phoneticPr fontId="6"/>
  </si>
  <si>
    <t>自身が「トランス」した際に使用できる。自身が「トランス」するダメージを与えた対象に「重圧」を与え、即座に自身のルフィアン全ても「傀儡」状態となる。また、「傀儡」状態である限り、自身と自身のルフィアンが行うあらゆる攻撃のダメージロールに+2D10点する。</t>
    <rPh sb="0" eb="2">
      <t>ジシン</t>
    </rPh>
    <rPh sb="11" eb="12">
      <t>サイ</t>
    </rPh>
    <rPh sb="13" eb="15">
      <t>シヨウ</t>
    </rPh>
    <rPh sb="19" eb="21">
      <t>ジシン</t>
    </rPh>
    <rPh sb="35" eb="36">
      <t>アタ</t>
    </rPh>
    <rPh sb="38" eb="40">
      <t>タイショウ</t>
    </rPh>
    <rPh sb="42" eb="44">
      <t>ジュウアツ</t>
    </rPh>
    <rPh sb="46" eb="47">
      <t>アタ</t>
    </rPh>
    <rPh sb="77" eb="79">
      <t>クグツ</t>
    </rPh>
    <rPh sb="80" eb="82">
      <t>ジョウタイ</t>
    </rPh>
    <rPh sb="85" eb="86">
      <t>カギ</t>
    </rPh>
    <rPh sb="88" eb="90">
      <t>ジシン</t>
    </rPh>
    <rPh sb="91" eb="93">
      <t>ジシン</t>
    </rPh>
    <rPh sb="100" eb="101">
      <t>オコナ</t>
    </rPh>
    <rPh sb="106" eb="108">
      <t>コウゲキ</t>
    </rPh>
    <rPh sb="122" eb="123">
      <t>テン</t>
    </rPh>
    <phoneticPr fontId="6"/>
  </si>
  <si>
    <t>自身の参加している戦闘が「騎士道に反せず堂々たるものである」なら、自身の行う物理攻撃のダメージロールに+4点する。「騎士道に反しない戦い」とは、女子供を相手とせず、毒や奇襲、隠密などを行わないものである。</t>
    <rPh sb="0" eb="2">
      <t>ジシン</t>
    </rPh>
    <rPh sb="3" eb="5">
      <t>サンカ</t>
    </rPh>
    <rPh sb="9" eb="11">
      <t>セントウ</t>
    </rPh>
    <rPh sb="13" eb="16">
      <t>キシドウ</t>
    </rPh>
    <rPh sb="17" eb="18">
      <t>ハン</t>
    </rPh>
    <rPh sb="20" eb="22">
      <t>ドウドウ</t>
    </rPh>
    <rPh sb="33" eb="35">
      <t>ジシン</t>
    </rPh>
    <rPh sb="36" eb="37">
      <t>オコナ</t>
    </rPh>
    <rPh sb="38" eb="40">
      <t>ブツリ</t>
    </rPh>
    <rPh sb="40" eb="42">
      <t>コウゲキ</t>
    </rPh>
    <rPh sb="53" eb="54">
      <t>テン</t>
    </rPh>
    <rPh sb="58" eb="61">
      <t>キシドウ</t>
    </rPh>
    <rPh sb="62" eb="63">
      <t>ハン</t>
    </rPh>
    <rPh sb="66" eb="67">
      <t>タタカ</t>
    </rPh>
    <rPh sb="72" eb="73">
      <t>オンナ</t>
    </rPh>
    <rPh sb="73" eb="75">
      <t>コドモ</t>
    </rPh>
    <rPh sb="76" eb="78">
      <t>アイテ</t>
    </rPh>
    <rPh sb="82" eb="83">
      <t>ドク</t>
    </rPh>
    <rPh sb="84" eb="86">
      <t>キシュウ</t>
    </rPh>
    <rPh sb="87" eb="89">
      <t>オンミツ</t>
    </rPh>
    <rPh sb="92" eb="93">
      <t>オコナ</t>
    </rPh>
    <phoneticPr fontId="3"/>
  </si>
  <si>
    <t>自身は近距離の対象に対してもカバーリングを行うことができるようになる(対象のエンゲージに移動するわけではない)。至近以外の対象にカバーリングを行った場合、追加の代償としてH3を支払う。</t>
    <rPh sb="0" eb="2">
      <t>ジシン</t>
    </rPh>
    <rPh sb="3" eb="6">
      <t>キンキョリ</t>
    </rPh>
    <rPh sb="7" eb="9">
      <t>タイショウ</t>
    </rPh>
    <rPh sb="10" eb="11">
      <t>タイ</t>
    </rPh>
    <rPh sb="21" eb="22">
      <t>オコナ</t>
    </rPh>
    <rPh sb="35" eb="37">
      <t>タイショウ</t>
    </rPh>
    <rPh sb="44" eb="46">
      <t>イドウ</t>
    </rPh>
    <rPh sb="56" eb="58">
      <t>シキン</t>
    </rPh>
    <rPh sb="58" eb="60">
      <t>イガイ</t>
    </rPh>
    <rPh sb="61" eb="63">
      <t>タイショウ</t>
    </rPh>
    <rPh sb="71" eb="72">
      <t>オコナ</t>
    </rPh>
    <rPh sb="74" eb="76">
      <t>バアイ</t>
    </rPh>
    <rPh sb="77" eb="79">
      <t>ツイカ</t>
    </rPh>
    <rPh sb="80" eb="82">
      <t>ダイショウ</t>
    </rPh>
    <rPh sb="88" eb="90">
      <t>シハラ</t>
    </rPh>
    <phoneticPr fontId="6"/>
  </si>
  <si>
    <t>自身の装備している防具の合計重量を、LV1では-2、LV2では-5、LV3では半分(端数切捨)か-8のどちらかを選択する。</t>
    <rPh sb="0" eb="2">
      <t>ジシン</t>
    </rPh>
    <rPh sb="3" eb="5">
      <t>ソウビ</t>
    </rPh>
    <rPh sb="9" eb="11">
      <t>ボウグ</t>
    </rPh>
    <rPh sb="12" eb="14">
      <t>ゴウケイ</t>
    </rPh>
    <rPh sb="14" eb="16">
      <t>ジュウリョウ</t>
    </rPh>
    <rPh sb="39" eb="41">
      <t>ハンブン</t>
    </rPh>
    <rPh sb="42" eb="44">
      <t>ハスウ</t>
    </rPh>
    <rPh sb="44" eb="46">
      <t>キリシャ</t>
    </rPh>
    <rPh sb="56" eb="58">
      <t>センタク</t>
    </rPh>
    <phoneticPr fontId="3"/>
  </si>
  <si>
    <t>このラウンド中、常に自身の行うリアクションの判定のスペシャル率に+20%のボーナスを与え、またあらゆるペナルティを合計[LV×10%]まで選んで打ち消す。自身は「行動済」になる。</t>
    <rPh sb="6" eb="7">
      <t>チュウ</t>
    </rPh>
    <rPh sb="8" eb="9">
      <t>ツネ</t>
    </rPh>
    <rPh sb="10" eb="12">
      <t>ジシン</t>
    </rPh>
    <rPh sb="13" eb="14">
      <t>オコナ</t>
    </rPh>
    <rPh sb="22" eb="24">
      <t>ハンテイ</t>
    </rPh>
    <rPh sb="30" eb="31">
      <t>リツ</t>
    </rPh>
    <rPh sb="42" eb="43">
      <t>アタ</t>
    </rPh>
    <rPh sb="57" eb="59">
      <t>ゴウケイ</t>
    </rPh>
    <rPh sb="69" eb="70">
      <t>エラ</t>
    </rPh>
    <rPh sb="72" eb="73">
      <t>ウ</t>
    </rPh>
    <rPh sb="74" eb="75">
      <t>ケ</t>
    </rPh>
    <rPh sb="77" eb="79">
      <t>ジシン</t>
    </rPh>
    <rPh sb="81" eb="83">
      <t>コウドウ</t>
    </rPh>
    <rPh sb="83" eb="84">
      <t>ズ</t>
    </rPh>
    <phoneticPr fontId="6"/>
  </si>
  <si>
    <t>このアーツを組み合わせたリアクションに対するあらゆるペナルティを、それぞれ20%まで選んで打ち消す。</t>
    <rPh sb="6" eb="7">
      <t>ク</t>
    </rPh>
    <rPh sb="8" eb="9">
      <t>ア</t>
    </rPh>
    <rPh sb="19" eb="20">
      <t>タイ</t>
    </rPh>
    <rPh sb="42" eb="43">
      <t>エラ</t>
    </rPh>
    <rPh sb="45" eb="46">
      <t>ウ</t>
    </rPh>
    <rPh sb="47" eb="48">
      <t>ケ</t>
    </rPh>
    <phoneticPr fontId="6"/>
  </si>
  <si>
    <t>自身が「トランス」した時に使用できる。自身のHPを2D10点にする。この効果によって「傀儡」状態であってもHPが正の値になりうる。また、「傀儡」状態である限り、自身が行うリアクションの判定のスペシャル率に+30%のボーナスを与え、自身がリアクションにスペシャルする度に、攻撃に使用された武器を「捕縛」する(クリティカルなら「破壊」する)。</t>
    <rPh sb="69" eb="71">
      <t>クグツ</t>
    </rPh>
    <rPh sb="72" eb="74">
      <t>ジョウタイ</t>
    </rPh>
    <rPh sb="77" eb="78">
      <t>カギ</t>
    </rPh>
    <rPh sb="80" eb="82">
      <t>ジシン</t>
    </rPh>
    <rPh sb="83" eb="84">
      <t>オコナ</t>
    </rPh>
    <rPh sb="92" eb="94">
      <t>ハンテイ</t>
    </rPh>
    <rPh sb="100" eb="101">
      <t>リツ</t>
    </rPh>
    <rPh sb="112" eb="113">
      <t>アタ</t>
    </rPh>
    <rPh sb="115" eb="117">
      <t>ジシン</t>
    </rPh>
    <rPh sb="132" eb="133">
      <t>タビ</t>
    </rPh>
    <rPh sb="135" eb="137">
      <t>コウゲキ</t>
    </rPh>
    <rPh sb="138" eb="140">
      <t>シヨウ</t>
    </rPh>
    <rPh sb="143" eb="145">
      <t>ブキ</t>
    </rPh>
    <rPh sb="147" eb="149">
      <t>ホバク</t>
    </rPh>
    <rPh sb="162" eb="164">
      <t>ハカイ</t>
    </rPh>
    <phoneticPr fontId="6"/>
  </si>
  <si>
    <t>自身のレリックを隠す。体内に取り込む、宙から突然現れる、など演出は自由にしてよい。そのレリックはオートアクションで「準備」できるようになる。この隠されたレリックを見抜くには〔観察〕判定が必要である。この判定に対するリアクションは〔隠密〕判定であり、その〔隠密〕判定のスペシャル率に+20%のボーナスを与える。</t>
    <rPh sb="0" eb="2">
      <t>ジシン</t>
    </rPh>
    <rPh sb="8" eb="9">
      <t>カク</t>
    </rPh>
    <rPh sb="11" eb="13">
      <t>タイナイ</t>
    </rPh>
    <rPh sb="14" eb="15">
      <t>ト</t>
    </rPh>
    <rPh sb="16" eb="17">
      <t>コ</t>
    </rPh>
    <rPh sb="19" eb="20">
      <t>チュウ</t>
    </rPh>
    <rPh sb="22" eb="24">
      <t>トツゼン</t>
    </rPh>
    <rPh sb="24" eb="25">
      <t>アラワ</t>
    </rPh>
    <rPh sb="30" eb="32">
      <t>エンシュツ</t>
    </rPh>
    <rPh sb="33" eb="35">
      <t>ジユウ</t>
    </rPh>
    <rPh sb="58" eb="60">
      <t>ジュンビ</t>
    </rPh>
    <rPh sb="72" eb="73">
      <t>カク</t>
    </rPh>
    <rPh sb="81" eb="83">
      <t>ミヌ</t>
    </rPh>
    <rPh sb="87" eb="89">
      <t>カンサツ</t>
    </rPh>
    <rPh sb="90" eb="92">
      <t>ハンテイ</t>
    </rPh>
    <rPh sb="93" eb="95">
      <t>ヒツヨウ</t>
    </rPh>
    <rPh sb="101" eb="103">
      <t>ハンテイ</t>
    </rPh>
    <rPh sb="104" eb="105">
      <t>タイ</t>
    </rPh>
    <rPh sb="115" eb="117">
      <t>オンミツ</t>
    </rPh>
    <rPh sb="118" eb="120">
      <t>ハンテイ</t>
    </rPh>
    <rPh sb="127" eb="129">
      <t>オンミツ</t>
    </rPh>
    <rPh sb="130" eb="132">
      <t>ハンテイ</t>
    </rPh>
    <rPh sb="138" eb="139">
      <t>リツ</t>
    </rPh>
    <rPh sb="150" eb="151">
      <t>アタ</t>
    </rPh>
    <phoneticPr fontId="6"/>
  </si>
  <si>
    <t>常時</t>
    <rPh sb="0" eb="2">
      <t>ジョウジ</t>
    </rPh>
    <phoneticPr fontId="6"/>
  </si>
  <si>
    <t>《シールド・モード》を取得していなければ、このアーツは取得できない。このアーツを使用することで、戦闘中、《シールド・モード》の効果を打消し、自身のレリックを「対象：範囲(選択)」に変更する。また、戦闘中、自身のレリックの「防御値」「抵抗値」を共に0にし、「威力」に+[防御値]、「魔力」に+[抵抗値]する。</t>
    <rPh sb="11" eb="13">
      <t>シュトク</t>
    </rPh>
    <rPh sb="27" eb="29">
      <t>シュトク</t>
    </rPh>
    <rPh sb="40" eb="42">
      <t>シヨウ</t>
    </rPh>
    <rPh sb="48" eb="51">
      <t>セントウチュウ</t>
    </rPh>
    <rPh sb="63" eb="65">
      <t>コウカ</t>
    </rPh>
    <rPh sb="66" eb="68">
      <t>ウチケ</t>
    </rPh>
    <rPh sb="70" eb="72">
      <t>ジシン</t>
    </rPh>
    <rPh sb="79" eb="81">
      <t>タイショウ</t>
    </rPh>
    <rPh sb="82" eb="84">
      <t>ハンイ</t>
    </rPh>
    <rPh sb="85" eb="87">
      <t>センタク</t>
    </rPh>
    <rPh sb="90" eb="92">
      <t>ヘンコウ</t>
    </rPh>
    <rPh sb="98" eb="101">
      <t>セントウチュウ</t>
    </rPh>
    <rPh sb="102" eb="104">
      <t>ジシン</t>
    </rPh>
    <rPh sb="111" eb="113">
      <t>ボウギョ</t>
    </rPh>
    <rPh sb="113" eb="114">
      <t>チ</t>
    </rPh>
    <rPh sb="116" eb="119">
      <t>テイコウチ</t>
    </rPh>
    <rPh sb="121" eb="122">
      <t>トモ</t>
    </rPh>
    <rPh sb="128" eb="130">
      <t>イリョク</t>
    </rPh>
    <rPh sb="134" eb="136">
      <t>ボウギョ</t>
    </rPh>
    <rPh sb="136" eb="137">
      <t>チ</t>
    </rPh>
    <rPh sb="140" eb="142">
      <t>マリョク</t>
    </rPh>
    <rPh sb="146" eb="149">
      <t>テイコウチ</t>
    </rPh>
    <phoneticPr fontId="6"/>
  </si>
  <si>
    <t>このアーツを組み合わせた判定のスペシャル率に+20%のボーナスを与える。また、このアーツを組み合わせた判定に対するあらゆるペナルティを合計20%まで選んで打ち消す。</t>
    <rPh sb="6" eb="7">
      <t>ク</t>
    </rPh>
    <rPh sb="8" eb="9">
      <t>ア</t>
    </rPh>
    <rPh sb="12" eb="14">
      <t>ハンテイ</t>
    </rPh>
    <rPh sb="20" eb="21">
      <t>リツ</t>
    </rPh>
    <rPh sb="32" eb="33">
      <t>アタ</t>
    </rPh>
    <rPh sb="45" eb="46">
      <t>ク</t>
    </rPh>
    <rPh sb="47" eb="48">
      <t>ア</t>
    </rPh>
    <rPh sb="51" eb="53">
      <t>ハンテイ</t>
    </rPh>
    <rPh sb="54" eb="55">
      <t>タイ</t>
    </rPh>
    <rPh sb="67" eb="69">
      <t>ゴウケイ</t>
    </rPh>
    <rPh sb="74" eb="75">
      <t>エラ</t>
    </rPh>
    <rPh sb="77" eb="78">
      <t>ウ</t>
    </rPh>
    <rPh sb="79" eb="80">
      <t>ケ</t>
    </rPh>
    <phoneticPr fontId="6"/>
  </si>
  <si>
    <t>「分類：攻撃」の道具を使用する判定のスペシャル率に+[LV×10]%のボーナスを与え、またそのダメージロールに+[LV×3]点する。</t>
    <rPh sb="1" eb="3">
      <t>ブンルイ</t>
    </rPh>
    <rPh sb="4" eb="6">
      <t>コウゲキ</t>
    </rPh>
    <rPh sb="8" eb="10">
      <t>ドウグ</t>
    </rPh>
    <rPh sb="11" eb="13">
      <t>シヨウ</t>
    </rPh>
    <rPh sb="15" eb="17">
      <t>ハンテイ</t>
    </rPh>
    <rPh sb="23" eb="24">
      <t>リツ</t>
    </rPh>
    <rPh sb="40" eb="41">
      <t>アタ</t>
    </rPh>
    <rPh sb="62" eb="63">
      <t>テン</t>
    </rPh>
    <phoneticPr fontId="6"/>
  </si>
  <si>
    <t>自身の「種別：魔法」のアーツで与えるダメージや回復量に+4点する。</t>
    <rPh sb="0" eb="2">
      <t>ジシン</t>
    </rPh>
    <rPh sb="4" eb="6">
      <t>シュベツ</t>
    </rPh>
    <rPh sb="7" eb="9">
      <t>マホウ</t>
    </rPh>
    <rPh sb="15" eb="16">
      <t>アタ</t>
    </rPh>
    <rPh sb="23" eb="25">
      <t>カイフク</t>
    </rPh>
    <rPh sb="25" eb="26">
      <t>リョウ</t>
    </rPh>
    <rPh sb="29" eb="30">
      <t>テン</t>
    </rPh>
    <phoneticPr fontId="3"/>
  </si>
  <si>
    <t>「分類：攻撃」の道具を[LV+1]個、同時に使用する。自身の判定は1回のみ行い、リアクションも1回のみ行う。命中すれば、全ての効果が同時に発揮される(対象は別々でも構わない)。</t>
    <rPh sb="1" eb="3">
      <t>ブンルイ</t>
    </rPh>
    <rPh sb="4" eb="6">
      <t>コウゲキ</t>
    </rPh>
    <rPh sb="8" eb="10">
      <t>ドウグ</t>
    </rPh>
    <rPh sb="17" eb="18">
      <t>コ</t>
    </rPh>
    <rPh sb="19" eb="21">
      <t>ドウジ</t>
    </rPh>
    <rPh sb="22" eb="24">
      <t>シヨウ</t>
    </rPh>
    <rPh sb="27" eb="29">
      <t>ジシン</t>
    </rPh>
    <rPh sb="30" eb="32">
      <t>ハンテイ</t>
    </rPh>
    <rPh sb="34" eb="35">
      <t>カイ</t>
    </rPh>
    <rPh sb="37" eb="38">
      <t>オコナ</t>
    </rPh>
    <rPh sb="48" eb="49">
      <t>カイ</t>
    </rPh>
    <rPh sb="51" eb="52">
      <t>オコナ</t>
    </rPh>
    <rPh sb="54" eb="56">
      <t>メイチュウ</t>
    </rPh>
    <rPh sb="60" eb="61">
      <t>スベ</t>
    </rPh>
    <rPh sb="63" eb="65">
      <t>コウカ</t>
    </rPh>
    <rPh sb="66" eb="68">
      <t>ドウジ</t>
    </rPh>
    <rPh sb="69" eb="71">
      <t>ハッキ</t>
    </rPh>
    <rPh sb="75" eb="77">
      <t>タイショウ</t>
    </rPh>
    <rPh sb="78" eb="80">
      <t>ベツベツ</t>
    </rPh>
    <rPh sb="82" eb="83">
      <t>カマ</t>
    </rPh>
    <phoneticPr fontId="6"/>
  </si>
  <si>
    <t>射撃攻撃または〔製作〕判定、〔隠密〕判定に組み合わせる。その判定に「技能：射撃攻撃」または「技能：〔製作〕」、「技能：〔隠密〕」のアーツが特別に組み合う。</t>
    <rPh sb="0" eb="2">
      <t>シャゲキ</t>
    </rPh>
    <rPh sb="2" eb="4">
      <t>コウゲキ</t>
    </rPh>
    <rPh sb="8" eb="10">
      <t>セイサク</t>
    </rPh>
    <rPh sb="11" eb="13">
      <t>ハンテイ</t>
    </rPh>
    <rPh sb="15" eb="17">
      <t>オンミツ</t>
    </rPh>
    <rPh sb="18" eb="20">
      <t>ハンテイ</t>
    </rPh>
    <rPh sb="21" eb="22">
      <t>ク</t>
    </rPh>
    <rPh sb="23" eb="24">
      <t>ア</t>
    </rPh>
    <rPh sb="30" eb="32">
      <t>ハンテイ</t>
    </rPh>
    <rPh sb="34" eb="36">
      <t>ギノウ</t>
    </rPh>
    <rPh sb="37" eb="39">
      <t>シャゲキ</t>
    </rPh>
    <rPh sb="39" eb="41">
      <t>コウゲキ</t>
    </rPh>
    <rPh sb="46" eb="48">
      <t>ギノウ</t>
    </rPh>
    <rPh sb="50" eb="52">
      <t>セイサク</t>
    </rPh>
    <rPh sb="56" eb="58">
      <t>ギノウ</t>
    </rPh>
    <rPh sb="60" eb="62">
      <t>オンミツ</t>
    </rPh>
    <rPh sb="69" eb="71">
      <t>トクベツ</t>
    </rPh>
    <rPh sb="72" eb="73">
      <t>ク</t>
    </rPh>
    <rPh sb="74" eb="75">
      <t>ア</t>
    </rPh>
    <phoneticPr fontId="3"/>
  </si>
  <si>
    <t>このアーツを組み合わせた「応急処置」判定の判定率に+20%のボーナスを与え、回復量に+1D10点する。</t>
    <rPh sb="6" eb="7">
      <t>ク</t>
    </rPh>
    <rPh sb="8" eb="9">
      <t>ア</t>
    </rPh>
    <rPh sb="13" eb="17">
      <t>オウキュウショチ</t>
    </rPh>
    <rPh sb="18" eb="20">
      <t>ハンテイ</t>
    </rPh>
    <rPh sb="21" eb="23">
      <t>ハンテイ</t>
    </rPh>
    <rPh sb="23" eb="24">
      <t>リツ</t>
    </rPh>
    <rPh sb="35" eb="36">
      <t>アタ</t>
    </rPh>
    <rPh sb="38" eb="40">
      <t>カイフク</t>
    </rPh>
    <rPh sb="40" eb="41">
      <t>リョウ</t>
    </rPh>
    <rPh sb="47" eb="48">
      <t>テン</t>
    </rPh>
    <phoneticPr fontId="3"/>
  </si>
  <si>
    <t>判定に成功すれば、対象にフェイトを取得する。対象は〔自我〕でリアクションすることができる。また、常に【知性】判定のスペシャル率に+20%のボーナスを与える。</t>
    <rPh sb="0" eb="2">
      <t>ハンテイ</t>
    </rPh>
    <rPh sb="3" eb="5">
      <t>セイコウ</t>
    </rPh>
    <rPh sb="9" eb="11">
      <t>タイショウ</t>
    </rPh>
    <rPh sb="17" eb="19">
      <t>シュトク</t>
    </rPh>
    <rPh sb="22" eb="24">
      <t>タイショウ</t>
    </rPh>
    <rPh sb="26" eb="28">
      <t>ジガ</t>
    </rPh>
    <rPh sb="48" eb="49">
      <t>ツネ</t>
    </rPh>
    <rPh sb="51" eb="53">
      <t>チセイ</t>
    </rPh>
    <rPh sb="54" eb="56">
      <t>ハンテイ</t>
    </rPh>
    <rPh sb="62" eb="63">
      <t>リツ</t>
    </rPh>
    <rPh sb="74" eb="75">
      <t>アタ</t>
    </rPh>
    <phoneticPr fontId="6"/>
  </si>
  <si>
    <t>1ホーン</t>
    <phoneticPr fontId="6"/>
  </si>
  <si>
    <t>あるキャラクターが何らかの発言を行った際に使用できる。その発言の真偽を見抜く〔心理〕判定のスペシャル率に+20%のボーナスを与える。また、自身の言動の真偽を見抜く判定に対するリアクションに対してもこのアーツを使用でき、その〔心理〕判定のスペシャル率に+20%のボーナスを与える。</t>
    <rPh sb="9" eb="10">
      <t>ナン</t>
    </rPh>
    <rPh sb="13" eb="15">
      <t>ハツゲン</t>
    </rPh>
    <rPh sb="16" eb="17">
      <t>オコナ</t>
    </rPh>
    <rPh sb="19" eb="20">
      <t>サイ</t>
    </rPh>
    <rPh sb="21" eb="23">
      <t>シヨウ</t>
    </rPh>
    <rPh sb="29" eb="31">
      <t>ハツゲン</t>
    </rPh>
    <rPh sb="32" eb="34">
      <t>シンギ</t>
    </rPh>
    <rPh sb="35" eb="37">
      <t>ミヌ</t>
    </rPh>
    <rPh sb="39" eb="41">
      <t>シンリ</t>
    </rPh>
    <rPh sb="42" eb="44">
      <t>ハンテイ</t>
    </rPh>
    <rPh sb="50" eb="51">
      <t>リツ</t>
    </rPh>
    <rPh sb="62" eb="63">
      <t>アタ</t>
    </rPh>
    <rPh sb="69" eb="71">
      <t>ジシン</t>
    </rPh>
    <rPh sb="72" eb="74">
      <t>ゲンドウ</t>
    </rPh>
    <rPh sb="75" eb="77">
      <t>シンギ</t>
    </rPh>
    <rPh sb="78" eb="80">
      <t>ミヌ</t>
    </rPh>
    <rPh sb="81" eb="83">
      <t>ハンテイ</t>
    </rPh>
    <rPh sb="84" eb="85">
      <t>タイ</t>
    </rPh>
    <rPh sb="94" eb="95">
      <t>タイ</t>
    </rPh>
    <rPh sb="104" eb="106">
      <t>シヨウ</t>
    </rPh>
    <rPh sb="112" eb="114">
      <t>シンリ</t>
    </rPh>
    <rPh sb="115" eb="117">
      <t>ハンテイ</t>
    </rPh>
    <phoneticPr fontId="6"/>
  </si>
  <si>
    <t>このアーツを組み合わせた〔製作〕判定のスペシャル率を、[〔製作〕判定率-80]%にする(例えば本来の〔製作〕判定の判定率が130%なら、スペシャル率は50%になる)。</t>
    <rPh sb="6" eb="7">
      <t>ク</t>
    </rPh>
    <rPh sb="8" eb="9">
      <t>ア</t>
    </rPh>
    <rPh sb="13" eb="15">
      <t>セイサク</t>
    </rPh>
    <rPh sb="16" eb="18">
      <t>ハンテイ</t>
    </rPh>
    <rPh sb="24" eb="25">
      <t>リツ</t>
    </rPh>
    <rPh sb="29" eb="31">
      <t>セイサク</t>
    </rPh>
    <rPh sb="32" eb="34">
      <t>ハンテイ</t>
    </rPh>
    <rPh sb="34" eb="35">
      <t>リツ</t>
    </rPh>
    <rPh sb="44" eb="45">
      <t>タト</t>
    </rPh>
    <rPh sb="47" eb="49">
      <t>ホンライ</t>
    </rPh>
    <rPh sb="51" eb="53">
      <t>セイサク</t>
    </rPh>
    <rPh sb="54" eb="56">
      <t>ハンテイ</t>
    </rPh>
    <rPh sb="57" eb="59">
      <t>ハンテイ</t>
    </rPh>
    <rPh sb="59" eb="60">
      <t>リツ</t>
    </rPh>
    <rPh sb="73" eb="74">
      <t>リツ</t>
    </rPh>
    <phoneticPr fontId="6"/>
  </si>
  <si>
    <t>自身が「トランス」した時に使用できる。「傀儡」状態である限り、自身の「種別：LV」かつ「タイミング：常時」のアーツの現在レベルと最大レベルに+2する。また、「傀儡」状態である限り、アーツの代償として所持金を支払う代わりに、1ホーン当たりSP1点で支払うことができる。</t>
    <rPh sb="31" eb="33">
      <t>ジシン</t>
    </rPh>
    <rPh sb="35" eb="37">
      <t>シュベツ</t>
    </rPh>
    <rPh sb="50" eb="52">
      <t>ジョウジ</t>
    </rPh>
    <rPh sb="58" eb="60">
      <t>ゲンザイ</t>
    </rPh>
    <rPh sb="64" eb="66">
      <t>サイダイ</t>
    </rPh>
    <rPh sb="94" eb="96">
      <t>ダイショウ</t>
    </rPh>
    <rPh sb="99" eb="102">
      <t>ショジキン</t>
    </rPh>
    <rPh sb="103" eb="105">
      <t>シハラ</t>
    </rPh>
    <rPh sb="106" eb="107">
      <t>カ</t>
    </rPh>
    <rPh sb="115" eb="116">
      <t>ア</t>
    </rPh>
    <rPh sb="121" eb="122">
      <t>テン</t>
    </rPh>
    <rPh sb="123" eb="125">
      <t>シハラ</t>
    </rPh>
    <phoneticPr fontId="6"/>
  </si>
  <si>
    <t>集合心理学</t>
    <rPh sb="0" eb="2">
      <t>シュウゴウ</t>
    </rPh>
    <rPh sb="2" eb="5">
      <t>シンリガク</t>
    </rPh>
    <phoneticPr fontId="6"/>
  </si>
  <si>
    <t>戦闘中、自身の武器1つ(レリック含む)の威力固定値1つに+[LV×2]点、防御値か抵抗値に+[LV]点する。この効果は[LV]回まで累積する。</t>
    <rPh sb="0" eb="2">
      <t>セントウ</t>
    </rPh>
    <rPh sb="2" eb="3">
      <t>チュウ</t>
    </rPh>
    <rPh sb="4" eb="6">
      <t>ジシン</t>
    </rPh>
    <rPh sb="7" eb="9">
      <t>ブキ</t>
    </rPh>
    <rPh sb="16" eb="17">
      <t>フク</t>
    </rPh>
    <rPh sb="20" eb="22">
      <t>イリョク</t>
    </rPh>
    <rPh sb="22" eb="25">
      <t>コテイチ</t>
    </rPh>
    <rPh sb="35" eb="36">
      <t>テン</t>
    </rPh>
    <rPh sb="37" eb="39">
      <t>ボウギョ</t>
    </rPh>
    <rPh sb="39" eb="40">
      <t>チ</t>
    </rPh>
    <rPh sb="41" eb="44">
      <t>テイコウチ</t>
    </rPh>
    <rPh sb="50" eb="51">
      <t>テン</t>
    </rPh>
    <rPh sb="56" eb="58">
      <t>コウカ</t>
    </rPh>
    <rPh sb="63" eb="64">
      <t>カイ</t>
    </rPh>
    <rPh sb="66" eb="68">
      <t>ルイセキ</t>
    </rPh>
    <phoneticPr fontId="3"/>
  </si>
  <si>
    <t>次に行う格闘攻撃に対するリアクションがガードだった場合、その判定の判定率に-30%のペナルティを与える。「材質：金属」の防具を装備していると使用できない。</t>
    <rPh sb="0" eb="1">
      <t>ツギ</t>
    </rPh>
    <rPh sb="2" eb="3">
      <t>オコナ</t>
    </rPh>
    <rPh sb="4" eb="6">
      <t>カクトウ</t>
    </rPh>
    <rPh sb="6" eb="8">
      <t>コウゲキ</t>
    </rPh>
    <rPh sb="9" eb="10">
      <t>タイ</t>
    </rPh>
    <rPh sb="25" eb="27">
      <t>バアイ</t>
    </rPh>
    <rPh sb="30" eb="32">
      <t>ハンテイ</t>
    </rPh>
    <rPh sb="33" eb="35">
      <t>ハンテイ</t>
    </rPh>
    <rPh sb="35" eb="36">
      <t>リツ</t>
    </rPh>
    <rPh sb="48" eb="49">
      <t>アタ</t>
    </rPh>
    <phoneticPr fontId="6"/>
  </si>
  <si>
    <t>格闘攻撃</t>
    <rPh sb="0" eb="2">
      <t>カクトウ</t>
    </rPh>
    <rPh sb="2" eb="4">
      <t>コウゲキ</t>
    </rPh>
    <phoneticPr fontId="3"/>
  </si>
  <si>
    <t>自身が「傀儡」状態でない場合、自身の格闘攻撃が命中したメインフェイズ終了時に使用できる。即座にメインフェイズを行う。追加のメインフェイズ終了時、自身のHPは0になる。</t>
    <rPh sb="0" eb="2">
      <t>ジシン</t>
    </rPh>
    <rPh sb="4" eb="6">
      <t>クグツ</t>
    </rPh>
    <rPh sb="7" eb="9">
      <t>ジョウタイ</t>
    </rPh>
    <rPh sb="12" eb="14">
      <t>バアイ</t>
    </rPh>
    <rPh sb="15" eb="17">
      <t>ジシン</t>
    </rPh>
    <rPh sb="18" eb="20">
      <t>カクトウ</t>
    </rPh>
    <rPh sb="20" eb="22">
      <t>コウゲキ</t>
    </rPh>
    <rPh sb="23" eb="25">
      <t>メイチュウ</t>
    </rPh>
    <rPh sb="34" eb="37">
      <t>シュウリョウジ</t>
    </rPh>
    <rPh sb="38" eb="40">
      <t>シヨウ</t>
    </rPh>
    <rPh sb="44" eb="46">
      <t>ソクザ</t>
    </rPh>
    <rPh sb="55" eb="56">
      <t>オコナ</t>
    </rPh>
    <rPh sb="58" eb="60">
      <t>ツイカ</t>
    </rPh>
    <rPh sb="68" eb="71">
      <t>シュウリョウジ</t>
    </rPh>
    <rPh sb="72" eb="74">
      <t>ジシン</t>
    </rPh>
    <phoneticPr fontId="6"/>
  </si>
  <si>
    <t>このアーツを組み合わせた〔格闘〕判定のスペシャル率に+[LV×10]%のボーナスを与える。ただし、LV3では+40%になる。</t>
    <rPh sb="6" eb="7">
      <t>ク</t>
    </rPh>
    <rPh sb="8" eb="9">
      <t>ア</t>
    </rPh>
    <rPh sb="13" eb="15">
      <t>カクトウ</t>
    </rPh>
    <rPh sb="16" eb="18">
      <t>ハンテイ</t>
    </rPh>
    <rPh sb="24" eb="25">
      <t>リツ</t>
    </rPh>
    <rPh sb="41" eb="42">
      <t>アタ</t>
    </rPh>
    <phoneticPr fontId="6"/>
  </si>
  <si>
    <t>このアーツを組み合わせた〔格闘〕判定に対するあらゆるペナルティを、合計20%まで選択して打ち消す。</t>
    <rPh sb="6" eb="7">
      <t>ク</t>
    </rPh>
    <rPh sb="8" eb="9">
      <t>ア</t>
    </rPh>
    <rPh sb="13" eb="15">
      <t>カクトウ</t>
    </rPh>
    <rPh sb="16" eb="18">
      <t>ハンテイ</t>
    </rPh>
    <rPh sb="19" eb="20">
      <t>タイ</t>
    </rPh>
    <rPh sb="33" eb="35">
      <t>ゴウケイ</t>
    </rPh>
    <rPh sb="40" eb="42">
      <t>センタク</t>
    </rPh>
    <rPh sb="44" eb="45">
      <t>ウ</t>
    </rPh>
    <rPh sb="46" eb="47">
      <t>ケ</t>
    </rPh>
    <phoneticPr fontId="6"/>
  </si>
  <si>
    <t>自身が「トランス」した時に使用できる。自身のHPを2D10点にする。この効果によって「傀儡」状態であってもHPが正の値になりうる。また、「傀儡」状態である限り、自身が行う格闘攻撃に対するリアクション、または自身を対象に含む攻撃の命中判定のスペシャル率に-20%、ファンブル率に+20%のペナルティを常に与える。</t>
    <rPh sb="19" eb="21">
      <t>ジシン</t>
    </rPh>
    <rPh sb="29" eb="30">
      <t>テン</t>
    </rPh>
    <rPh sb="36" eb="38">
      <t>コウカ</t>
    </rPh>
    <rPh sb="43" eb="45">
      <t>クグツ</t>
    </rPh>
    <rPh sb="46" eb="48">
      <t>ジョウタイ</t>
    </rPh>
    <rPh sb="56" eb="57">
      <t>セイ</t>
    </rPh>
    <rPh sb="58" eb="59">
      <t>アタイ</t>
    </rPh>
    <rPh sb="80" eb="82">
      <t>ジシン</t>
    </rPh>
    <rPh sb="83" eb="84">
      <t>オコナ</t>
    </rPh>
    <rPh sb="85" eb="87">
      <t>カクトウ</t>
    </rPh>
    <rPh sb="90" eb="91">
      <t>タイ</t>
    </rPh>
    <rPh sb="103" eb="105">
      <t>ジシン</t>
    </rPh>
    <rPh sb="106" eb="108">
      <t>タイショウ</t>
    </rPh>
    <rPh sb="109" eb="110">
      <t>フク</t>
    </rPh>
    <rPh sb="111" eb="113">
      <t>コウゲキ</t>
    </rPh>
    <rPh sb="114" eb="116">
      <t>メイチュウ</t>
    </rPh>
    <rPh sb="116" eb="118">
      <t>ハンテイ</t>
    </rPh>
    <rPh sb="124" eb="125">
      <t>リツ</t>
    </rPh>
    <rPh sb="136" eb="137">
      <t>リツ</t>
    </rPh>
    <rPh sb="149" eb="150">
      <t>ツネ</t>
    </rPh>
    <rPh sb="151" eb="152">
      <t>アタ</t>
    </rPh>
    <phoneticPr fontId="6"/>
  </si>
  <si>
    <t>アクティブキャラクターとなった時に使用できる。武器を準備していたなら準備を解除し、「待機」する（準備していない武器ではガードできない）。次に「待機解除」して行うメインフェイズで行う白兵攻撃のダメージロールに+[この「待機」で減少したAP]する。怨痕者がこのアーツを取得する場合、「制限：A1」になる。</t>
    <rPh sb="15" eb="16">
      <t>トキ</t>
    </rPh>
    <rPh sb="17" eb="19">
      <t>シヨウ</t>
    </rPh>
    <rPh sb="23" eb="25">
      <t>ブキ</t>
    </rPh>
    <rPh sb="26" eb="28">
      <t>ジュンビ</t>
    </rPh>
    <rPh sb="34" eb="36">
      <t>ジュンビ</t>
    </rPh>
    <rPh sb="37" eb="39">
      <t>カイジョ</t>
    </rPh>
    <rPh sb="42" eb="44">
      <t>タイキ</t>
    </rPh>
    <rPh sb="48" eb="50">
      <t>ジュンビ</t>
    </rPh>
    <rPh sb="55" eb="57">
      <t>ブキ</t>
    </rPh>
    <rPh sb="68" eb="69">
      <t>ツギ</t>
    </rPh>
    <rPh sb="71" eb="73">
      <t>タイキ</t>
    </rPh>
    <rPh sb="73" eb="75">
      <t>カイジョ</t>
    </rPh>
    <rPh sb="78" eb="79">
      <t>オコナ</t>
    </rPh>
    <rPh sb="88" eb="89">
      <t>オコナ</t>
    </rPh>
    <rPh sb="90" eb="92">
      <t>ハクヘイ</t>
    </rPh>
    <rPh sb="92" eb="94">
      <t>コウゲキ</t>
    </rPh>
    <rPh sb="108" eb="110">
      <t>タイキ</t>
    </rPh>
    <rPh sb="112" eb="114">
      <t>ゲンショウ</t>
    </rPh>
    <rPh sb="122" eb="124">
      <t>エンコン</t>
    </rPh>
    <rPh sb="124" eb="125">
      <t>シャ</t>
    </rPh>
    <rPh sb="132" eb="134">
      <t>シュトク</t>
    </rPh>
    <rPh sb="136" eb="138">
      <t>バアイ</t>
    </rPh>
    <rPh sb="140" eb="142">
      <t>セイゲン</t>
    </rPh>
    <phoneticPr fontId="6"/>
  </si>
  <si>
    <t>「威力：斬+[LV]×3+2」の通常武器を取得し、部位が空いているなら即座に準備できる。威力以外のデータは「ダガーナイフ」を参照すること。</t>
    <rPh sb="1" eb="3">
      <t>イリョク</t>
    </rPh>
    <rPh sb="4" eb="5">
      <t>ザン</t>
    </rPh>
    <rPh sb="16" eb="18">
      <t>ツウジョウ</t>
    </rPh>
    <rPh sb="18" eb="20">
      <t>ブキ</t>
    </rPh>
    <rPh sb="21" eb="23">
      <t>シュトク</t>
    </rPh>
    <rPh sb="25" eb="27">
      <t>ブイ</t>
    </rPh>
    <rPh sb="28" eb="29">
      <t>ア</t>
    </rPh>
    <rPh sb="35" eb="37">
      <t>ソクザ</t>
    </rPh>
    <rPh sb="38" eb="40">
      <t>ジュンビ</t>
    </rPh>
    <rPh sb="44" eb="46">
      <t>イリョク</t>
    </rPh>
    <rPh sb="46" eb="48">
      <t>イガイ</t>
    </rPh>
    <rPh sb="62" eb="64">
      <t>サンショウ</t>
    </rPh>
    <phoneticPr fontId="6"/>
  </si>
  <si>
    <t>次に行う白兵攻撃の命中判定に対するあらゆるペナルティを全て打ち消す。</t>
    <rPh sb="0" eb="1">
      <t>ツギ</t>
    </rPh>
    <rPh sb="2" eb="3">
      <t>オコナ</t>
    </rPh>
    <rPh sb="4" eb="6">
      <t>ハクヘイ</t>
    </rPh>
    <rPh sb="6" eb="8">
      <t>コウゲキ</t>
    </rPh>
    <rPh sb="9" eb="11">
      <t>メイチュウ</t>
    </rPh>
    <rPh sb="11" eb="13">
      <t>ハンテイ</t>
    </rPh>
    <rPh sb="14" eb="15">
      <t>タイ</t>
    </rPh>
    <rPh sb="27" eb="28">
      <t>スベ</t>
    </rPh>
    <rPh sb="29" eb="30">
      <t>ウ</t>
    </rPh>
    <rPh sb="31" eb="32">
      <t>ケ</t>
    </rPh>
    <phoneticPr fontId="6"/>
  </si>
  <si>
    <t>このアーツを組み合わせた白兵攻撃の命中判定のスペシャル率に+[LV×10]%のボーナスを与える。</t>
    <rPh sb="6" eb="7">
      <t>ク</t>
    </rPh>
    <rPh sb="8" eb="9">
      <t>ア</t>
    </rPh>
    <rPh sb="12" eb="14">
      <t>ハクヘイ</t>
    </rPh>
    <rPh sb="14" eb="16">
      <t>コウゲキ</t>
    </rPh>
    <rPh sb="17" eb="19">
      <t>メイチュウ</t>
    </rPh>
    <rPh sb="19" eb="21">
      <t>ハンテイ</t>
    </rPh>
    <rPh sb="27" eb="28">
      <t>リツ</t>
    </rPh>
    <rPh sb="44" eb="45">
      <t>アタ</t>
    </rPh>
    <phoneticPr fontId="6"/>
  </si>
  <si>
    <t>このアーツを組み合わせた攻撃で対象に1点でもダメージが与えられる場合、ダメージを与える代わりに対象の武器または防具1つを選んで「破壊」する。岩や壁などを切断することもできる。</t>
    <rPh sb="6" eb="7">
      <t>ク</t>
    </rPh>
    <rPh sb="8" eb="9">
      <t>ア</t>
    </rPh>
    <rPh sb="12" eb="14">
      <t>コウゲキ</t>
    </rPh>
    <rPh sb="15" eb="17">
      <t>タイショウ</t>
    </rPh>
    <rPh sb="19" eb="20">
      <t>テン</t>
    </rPh>
    <rPh sb="27" eb="28">
      <t>アタ</t>
    </rPh>
    <rPh sb="32" eb="34">
      <t>バアイ</t>
    </rPh>
    <rPh sb="40" eb="41">
      <t>アタ</t>
    </rPh>
    <rPh sb="43" eb="44">
      <t>カ</t>
    </rPh>
    <rPh sb="47" eb="49">
      <t>タイショウ</t>
    </rPh>
    <rPh sb="50" eb="52">
      <t>ブキ</t>
    </rPh>
    <rPh sb="55" eb="57">
      <t>ボウグ</t>
    </rPh>
    <rPh sb="60" eb="61">
      <t>エラ</t>
    </rPh>
    <rPh sb="64" eb="66">
      <t>ハカイ</t>
    </rPh>
    <rPh sb="70" eb="71">
      <t>イワ</t>
    </rPh>
    <rPh sb="72" eb="73">
      <t>カベ</t>
    </rPh>
    <rPh sb="76" eb="78">
      <t>セツダン</t>
    </rPh>
    <phoneticPr fontId="6"/>
  </si>
  <si>
    <t>戦闘移動を行う。この戦闘移動で敵対するキャラクターがいるエンゲージからも「離脱」することができる(「封鎖」されたエンゲージからの「離脱」には判定が必要)。また、常に自身は〔運動〕判定のスペシャル率に+20%のボーナスを受ける。</t>
    <rPh sb="0" eb="2">
      <t>セントウ</t>
    </rPh>
    <rPh sb="2" eb="4">
      <t>イドウ</t>
    </rPh>
    <rPh sb="5" eb="6">
      <t>オコナ</t>
    </rPh>
    <rPh sb="10" eb="12">
      <t>セントウ</t>
    </rPh>
    <rPh sb="12" eb="14">
      <t>イドウ</t>
    </rPh>
    <rPh sb="15" eb="17">
      <t>テキタイ</t>
    </rPh>
    <rPh sb="37" eb="39">
      <t>リダツ</t>
    </rPh>
    <rPh sb="50" eb="52">
      <t>フウサ</t>
    </rPh>
    <rPh sb="65" eb="67">
      <t>リダツ</t>
    </rPh>
    <rPh sb="70" eb="72">
      <t>ハンテイ</t>
    </rPh>
    <rPh sb="73" eb="75">
      <t>ヒツヨウ</t>
    </rPh>
    <rPh sb="80" eb="81">
      <t>ツネ</t>
    </rPh>
    <rPh sb="82" eb="84">
      <t>ジシン</t>
    </rPh>
    <rPh sb="86" eb="88">
      <t>ウンドウ</t>
    </rPh>
    <rPh sb="89" eb="91">
      <t>ハンテイ</t>
    </rPh>
    <rPh sb="97" eb="98">
      <t>リツ</t>
    </rPh>
    <rPh sb="109" eb="110">
      <t>ウ</t>
    </rPh>
    <phoneticPr fontId="6"/>
  </si>
  <si>
    <t>対象のHPを[【感情】÷5+1D10]点回復する(端数切り上げ。癒装甲値は無視する)。スペシャルした場合、さらに回復量に+1D10点する。</t>
    <rPh sb="0" eb="2">
      <t>タイショウ</t>
    </rPh>
    <rPh sb="8" eb="10">
      <t>カンジョウ</t>
    </rPh>
    <rPh sb="19" eb="20">
      <t>テン</t>
    </rPh>
    <rPh sb="20" eb="22">
      <t>カイフク</t>
    </rPh>
    <rPh sb="25" eb="27">
      <t>ハスウ</t>
    </rPh>
    <rPh sb="27" eb="28">
      <t>キ</t>
    </rPh>
    <rPh sb="29" eb="30">
      <t>ア</t>
    </rPh>
    <rPh sb="32" eb="36">
      <t>ユソウコウチ</t>
    </rPh>
    <rPh sb="37" eb="39">
      <t>ムシ</t>
    </rPh>
    <rPh sb="50" eb="52">
      <t>バアイ</t>
    </rPh>
    <rPh sb="56" eb="58">
      <t>カイフク</t>
    </rPh>
    <rPh sb="58" eb="59">
      <t>リョウ</t>
    </rPh>
    <rPh sb="65" eb="66">
      <t>テン</t>
    </rPh>
    <phoneticPr fontId="3"/>
  </si>
  <si>
    <t>このアーツは「種別：魔法」または「種別：歌唱」であり、対象に害を与えないアーツにのみ組み合わせられる。そのアーツの対象は「自身がフェイトを持つキャラクター」から任意に複数選択できる。</t>
    <rPh sb="7" eb="9">
      <t>シュベツ</t>
    </rPh>
    <rPh sb="10" eb="12">
      <t>マホウ</t>
    </rPh>
    <rPh sb="17" eb="19">
      <t>シュベツ</t>
    </rPh>
    <rPh sb="20" eb="22">
      <t>カショウ</t>
    </rPh>
    <rPh sb="27" eb="29">
      <t>タイショウ</t>
    </rPh>
    <rPh sb="30" eb="31">
      <t>ガイ</t>
    </rPh>
    <rPh sb="32" eb="33">
      <t>アタ</t>
    </rPh>
    <rPh sb="42" eb="43">
      <t>ク</t>
    </rPh>
    <rPh sb="44" eb="45">
      <t>ア</t>
    </rPh>
    <rPh sb="57" eb="59">
      <t>タイショウ</t>
    </rPh>
    <rPh sb="61" eb="63">
      <t>ジシン</t>
    </rPh>
    <rPh sb="69" eb="70">
      <t>モ</t>
    </rPh>
    <rPh sb="80" eb="82">
      <t>ニンイ</t>
    </rPh>
    <rPh sb="83" eb="85">
      <t>フクスウ</t>
    </rPh>
    <rPh sb="85" eb="87">
      <t>センタク</t>
    </rPh>
    <phoneticPr fontId="6"/>
  </si>
  <si>
    <t>その判定のスペシャル率に+20%のボーナスを与える。</t>
    <rPh sb="2" eb="4">
      <t>ハンテイ</t>
    </rPh>
    <rPh sb="10" eb="11">
      <t>リツ</t>
    </rPh>
    <rPh sb="22" eb="23">
      <t>アタ</t>
    </rPh>
    <phoneticPr fontId="3"/>
  </si>
  <si>
    <t>このアーツを組み合わせた〔自我〕判定のリアクションのスペシャル率に+[LV×10]%のボーナスを与える。</t>
    <rPh sb="6" eb="7">
      <t>ク</t>
    </rPh>
    <rPh sb="8" eb="9">
      <t>ア</t>
    </rPh>
    <rPh sb="13" eb="15">
      <t>ジガ</t>
    </rPh>
    <rPh sb="16" eb="18">
      <t>ハンテイ</t>
    </rPh>
    <rPh sb="31" eb="32">
      <t>リツ</t>
    </rPh>
    <rPh sb="48" eb="49">
      <t>アタ</t>
    </rPh>
    <phoneticPr fontId="6"/>
  </si>
  <si>
    <t>このアーツを組み合わせることで、魔法攻撃に対してアンチ判定を行える。</t>
    <rPh sb="6" eb="7">
      <t>ク</t>
    </rPh>
    <rPh sb="8" eb="9">
      <t>ア</t>
    </rPh>
    <rPh sb="16" eb="18">
      <t>マホウ</t>
    </rPh>
    <rPh sb="18" eb="20">
      <t>コウゲキ</t>
    </rPh>
    <rPh sb="21" eb="22">
      <t>タイ</t>
    </rPh>
    <rPh sb="27" eb="29">
      <t>ハンテイ</t>
    </rPh>
    <rPh sb="30" eb="31">
      <t>オコナ</t>
    </rPh>
    <phoneticPr fontId="3"/>
  </si>
  <si>
    <t>このアーツは《抗う魂》にのみ組み合わせることができる。このアーツを組み合わせたアンチ判定で対決に勝利した場合、その攻撃は攻撃を行ったキャラクターに命中する(リアクションは発生せず、自動命中となる)。</t>
    <rPh sb="7" eb="8">
      <t>アラガ</t>
    </rPh>
    <rPh sb="9" eb="10">
      <t>タマシイ</t>
    </rPh>
    <rPh sb="14" eb="15">
      <t>ク</t>
    </rPh>
    <rPh sb="16" eb="17">
      <t>ア</t>
    </rPh>
    <rPh sb="33" eb="34">
      <t>ク</t>
    </rPh>
    <rPh sb="35" eb="36">
      <t>ア</t>
    </rPh>
    <rPh sb="42" eb="44">
      <t>ハンテイ</t>
    </rPh>
    <rPh sb="45" eb="47">
      <t>タイケツ</t>
    </rPh>
    <rPh sb="48" eb="50">
      <t>ショウリ</t>
    </rPh>
    <rPh sb="52" eb="54">
      <t>バアイ</t>
    </rPh>
    <rPh sb="57" eb="59">
      <t>コウゲキ</t>
    </rPh>
    <rPh sb="60" eb="62">
      <t>コウゲキ</t>
    </rPh>
    <rPh sb="63" eb="64">
      <t>オコナ</t>
    </rPh>
    <rPh sb="73" eb="75">
      <t>メイチュウ</t>
    </rPh>
    <rPh sb="85" eb="87">
      <t>ハッセイ</t>
    </rPh>
    <rPh sb="90" eb="92">
      <t>ジドウ</t>
    </rPh>
    <rPh sb="92" eb="94">
      <t>メイチュウ</t>
    </rPh>
    <phoneticPr fontId="3"/>
  </si>
  <si>
    <t>自身の行う【希望】判定の判定率に+20%のボーナスを与える。</t>
    <rPh sb="0" eb="2">
      <t>ジシン</t>
    </rPh>
    <rPh sb="3" eb="4">
      <t>オコナ</t>
    </rPh>
    <rPh sb="6" eb="8">
      <t>キボウ</t>
    </rPh>
    <rPh sb="9" eb="11">
      <t>ハンテイ</t>
    </rPh>
    <rPh sb="12" eb="14">
      <t>ハンテイ</t>
    </rPh>
    <rPh sb="14" eb="15">
      <t>リツ</t>
    </rPh>
    <rPh sb="26" eb="27">
      <t>アタ</t>
    </rPh>
    <phoneticPr fontId="6"/>
  </si>
  <si>
    <t>このアーツを組み合わせた判定に対するあらゆるペナルティを合計[LV×10]%まで打ち消し、これが攻撃の命中判定ならばダメージに+[[打ち消したペナルティの%÷10]×3]する。</t>
    <rPh sb="6" eb="7">
      <t>ク</t>
    </rPh>
    <rPh sb="8" eb="9">
      <t>ア</t>
    </rPh>
    <rPh sb="12" eb="14">
      <t>ハンテイ</t>
    </rPh>
    <rPh sb="15" eb="16">
      <t>タイ</t>
    </rPh>
    <rPh sb="28" eb="30">
      <t>ゴウケイ</t>
    </rPh>
    <rPh sb="40" eb="41">
      <t>ウ</t>
    </rPh>
    <rPh sb="42" eb="43">
      <t>ケ</t>
    </rPh>
    <rPh sb="48" eb="50">
      <t>コウゲキ</t>
    </rPh>
    <rPh sb="51" eb="53">
      <t>メイチュウ</t>
    </rPh>
    <rPh sb="53" eb="55">
      <t>ハンテイ</t>
    </rPh>
    <rPh sb="66" eb="67">
      <t>ウ</t>
    </rPh>
    <rPh sb="68" eb="69">
      <t>ケ</t>
    </rPh>
    <phoneticPr fontId="6"/>
  </si>
  <si>
    <t>その判定のスペシャル率に-20%のペナルティを与える。</t>
    <rPh sb="2" eb="4">
      <t>ハンテイ</t>
    </rPh>
    <rPh sb="10" eb="11">
      <t>リツ</t>
    </rPh>
    <rPh sb="23" eb="24">
      <t>アタ</t>
    </rPh>
    <phoneticPr fontId="6"/>
  </si>
  <si>
    <t>自身が「衰弱」「硬直」「重圧」のいずれかを受けた時に使用できる。自身が受けた「衰弱」「硬直」「重圧」を全て打ち消す。</t>
    <rPh sb="0" eb="2">
      <t>ジシン</t>
    </rPh>
    <rPh sb="4" eb="6">
      <t>スイジャク</t>
    </rPh>
    <rPh sb="8" eb="10">
      <t>コウチョク</t>
    </rPh>
    <rPh sb="12" eb="14">
      <t>ジュウアツ</t>
    </rPh>
    <rPh sb="21" eb="22">
      <t>ウ</t>
    </rPh>
    <rPh sb="24" eb="25">
      <t>トキ</t>
    </rPh>
    <rPh sb="26" eb="28">
      <t>シヨウ</t>
    </rPh>
    <rPh sb="32" eb="34">
      <t>ジシン</t>
    </rPh>
    <rPh sb="35" eb="36">
      <t>ウ</t>
    </rPh>
    <rPh sb="39" eb="41">
      <t>スイジャク</t>
    </rPh>
    <rPh sb="51" eb="52">
      <t>スベ</t>
    </rPh>
    <rPh sb="53" eb="54">
      <t>ウ</t>
    </rPh>
    <rPh sb="55" eb="56">
      <t>ケ</t>
    </rPh>
    <phoneticPr fontId="6"/>
  </si>
  <si>
    <t>自身の「種別：歌唱」のアーツの効果のうち、ダメージや回復量に+5し、また判定に関わるペナルティやボーナスに+10%、状態異常の個数やレベルに+1する。</t>
    <rPh sb="0" eb="2">
      <t>ジシン</t>
    </rPh>
    <rPh sb="4" eb="6">
      <t>シュベツ</t>
    </rPh>
    <rPh sb="7" eb="9">
      <t>カショウ</t>
    </rPh>
    <rPh sb="15" eb="17">
      <t>コウカ</t>
    </rPh>
    <rPh sb="26" eb="28">
      <t>カイフク</t>
    </rPh>
    <rPh sb="28" eb="29">
      <t>リョウ</t>
    </rPh>
    <rPh sb="36" eb="38">
      <t>ハンテイ</t>
    </rPh>
    <rPh sb="39" eb="40">
      <t>カカ</t>
    </rPh>
    <rPh sb="58" eb="60">
      <t>ジョウタイ</t>
    </rPh>
    <rPh sb="60" eb="62">
      <t>イジョウ</t>
    </rPh>
    <rPh sb="63" eb="65">
      <t>コスウ</t>
    </rPh>
    <phoneticPr fontId="3"/>
  </si>
  <si>
    <t>自身が「トランス」した時に使用できる。自身が「傀儡」状態である限り、「トランス」するダメージを与えた対象が行うあらゆる判定のスペシャル率と判定率に-30%のペナルティを与える。自身は「傀儡」状態である限り、「トランス」するダメージを与えた対象に害を与える行動は行えない。</t>
    <rPh sb="0" eb="2">
      <t>ジシン</t>
    </rPh>
    <rPh sb="11" eb="12">
      <t>トキ</t>
    </rPh>
    <rPh sb="13" eb="15">
      <t>シヨウ</t>
    </rPh>
    <rPh sb="19" eb="21">
      <t>ジシン</t>
    </rPh>
    <rPh sb="23" eb="25">
      <t>クグツ</t>
    </rPh>
    <rPh sb="26" eb="28">
      <t>ジョウタイ</t>
    </rPh>
    <rPh sb="31" eb="32">
      <t>カギ</t>
    </rPh>
    <rPh sb="47" eb="48">
      <t>アタ</t>
    </rPh>
    <rPh sb="50" eb="52">
      <t>タイショウ</t>
    </rPh>
    <rPh sb="53" eb="54">
      <t>オコナ</t>
    </rPh>
    <rPh sb="59" eb="61">
      <t>ハンテイ</t>
    </rPh>
    <rPh sb="67" eb="68">
      <t>リツ</t>
    </rPh>
    <rPh sb="69" eb="71">
      <t>ハンテイ</t>
    </rPh>
    <rPh sb="71" eb="72">
      <t>リツ</t>
    </rPh>
    <rPh sb="84" eb="85">
      <t>アタ</t>
    </rPh>
    <rPh sb="88" eb="90">
      <t>ジシン</t>
    </rPh>
    <rPh sb="92" eb="94">
      <t>クグツ</t>
    </rPh>
    <rPh sb="95" eb="97">
      <t>ジョウタイ</t>
    </rPh>
    <rPh sb="100" eb="101">
      <t>カギ</t>
    </rPh>
    <rPh sb="116" eb="117">
      <t>アタ</t>
    </rPh>
    <rPh sb="119" eb="121">
      <t>タイショウ</t>
    </rPh>
    <rPh sb="122" eb="123">
      <t>ガイ</t>
    </rPh>
    <rPh sb="124" eb="125">
      <t>アタ</t>
    </rPh>
    <rPh sb="127" eb="129">
      <t>コウドウ</t>
    </rPh>
    <rPh sb="130" eb="131">
      <t>オコナ</t>
    </rPh>
    <phoneticPr fontId="6"/>
  </si>
  <si>
    <t>このアーツを組み合わせた魔法攻撃が命中した場合、対象の受けている「傀儡」「昏倒」「死亡」「魂魄四散」以外の状態異常1つを解除する。</t>
    <rPh sb="6" eb="7">
      <t>ク</t>
    </rPh>
    <rPh sb="8" eb="9">
      <t>ア</t>
    </rPh>
    <rPh sb="12" eb="16">
      <t>マホウコウゲキ</t>
    </rPh>
    <rPh sb="17" eb="19">
      <t>メイチュウ</t>
    </rPh>
    <rPh sb="21" eb="23">
      <t>バアイ</t>
    </rPh>
    <rPh sb="24" eb="26">
      <t>タイショウ</t>
    </rPh>
    <rPh sb="27" eb="28">
      <t>ウ</t>
    </rPh>
    <rPh sb="33" eb="35">
      <t>クグツ</t>
    </rPh>
    <rPh sb="37" eb="39">
      <t>コントウ</t>
    </rPh>
    <rPh sb="41" eb="43">
      <t>シボウ</t>
    </rPh>
    <rPh sb="45" eb="47">
      <t>コンパク</t>
    </rPh>
    <rPh sb="47" eb="49">
      <t>シサン</t>
    </rPh>
    <rPh sb="50" eb="52">
      <t>イガイ</t>
    </rPh>
    <rPh sb="53" eb="55">
      <t>ジョウタイ</t>
    </rPh>
    <rPh sb="55" eb="57">
      <t>イジョウ</t>
    </rPh>
    <rPh sb="60" eb="62">
      <t>カイジョ</t>
    </rPh>
    <phoneticPr fontId="3"/>
  </si>
  <si>
    <t>対象の受けている「傀儡」「昏倒」「死亡」「魂魄四散」以外の状態異常全てを解除する。</t>
    <rPh sb="0" eb="2">
      <t>タイショウ</t>
    </rPh>
    <rPh sb="3" eb="4">
      <t>ウ</t>
    </rPh>
    <rPh sb="26" eb="28">
      <t>イガイ</t>
    </rPh>
    <rPh sb="29" eb="31">
      <t>ジョウタイ</t>
    </rPh>
    <rPh sb="31" eb="33">
      <t>イジョウ</t>
    </rPh>
    <rPh sb="33" eb="34">
      <t>スベ</t>
    </rPh>
    <rPh sb="36" eb="38">
      <t>カイジョ</t>
    </rPh>
    <phoneticPr fontId="3"/>
  </si>
  <si>
    <t>状態異常を受けた時に使用できる。「傀儡」「昏倒」「死亡」「魂魄四散」以外の状態異常全てを解除する。代償は[解除した状態異常の数×5点のHPとSPを失うこと]である。</t>
    <rPh sb="0" eb="2">
      <t>ジョウタイ</t>
    </rPh>
    <rPh sb="2" eb="4">
      <t>イジョウ</t>
    </rPh>
    <rPh sb="5" eb="6">
      <t>ウ</t>
    </rPh>
    <rPh sb="8" eb="9">
      <t>トキ</t>
    </rPh>
    <rPh sb="10" eb="12">
      <t>シヨウ</t>
    </rPh>
    <rPh sb="41" eb="42">
      <t>スベ</t>
    </rPh>
    <rPh sb="49" eb="51">
      <t>ダイショウ</t>
    </rPh>
    <rPh sb="53" eb="55">
      <t>カイジョ</t>
    </rPh>
    <rPh sb="57" eb="59">
      <t>ジョウタイ</t>
    </rPh>
    <rPh sb="59" eb="61">
      <t>イジョウ</t>
    </rPh>
    <rPh sb="62" eb="63">
      <t>カズ</t>
    </rPh>
    <rPh sb="65" eb="66">
      <t>テン</t>
    </rPh>
    <rPh sb="73" eb="74">
      <t>ウシナ</t>
    </rPh>
    <phoneticPr fontId="3"/>
  </si>
  <si>
    <t>君は魔物である。君は精巧に瘴気を抑制し、ヴェールとしてまとう。瘴気独特の硫黄の臭いもせず、エキストラには魔物と悟られない。このヴェールはオートアクションで解除できる。遺痕者は〔観察〕か〔瘴気〕で正体を見抜く判定を行える。それに対するリアクションをこのアーツで行え、その判定のスペシャル率に+20%のボーナスを与える。対決に敗北したなら、正体に気づかれてしまう。</t>
    <rPh sb="0" eb="1">
      <t>キミ</t>
    </rPh>
    <rPh sb="2" eb="4">
      <t>マモノ</t>
    </rPh>
    <rPh sb="8" eb="9">
      <t>キミ</t>
    </rPh>
    <rPh sb="10" eb="12">
      <t>セイコウ</t>
    </rPh>
    <rPh sb="13" eb="15">
      <t>ショウキ</t>
    </rPh>
    <rPh sb="16" eb="18">
      <t>ヨクセイ</t>
    </rPh>
    <rPh sb="31" eb="33">
      <t>ショウキ</t>
    </rPh>
    <rPh sb="33" eb="35">
      <t>ドクトク</t>
    </rPh>
    <rPh sb="36" eb="38">
      <t>イオウ</t>
    </rPh>
    <rPh sb="39" eb="40">
      <t>ニオ</t>
    </rPh>
    <rPh sb="52" eb="54">
      <t>マモノ</t>
    </rPh>
    <rPh sb="55" eb="56">
      <t>サト</t>
    </rPh>
    <rPh sb="77" eb="79">
      <t>カイジョ</t>
    </rPh>
    <rPh sb="83" eb="85">
      <t>イコン</t>
    </rPh>
    <rPh sb="85" eb="86">
      <t>モノ</t>
    </rPh>
    <rPh sb="88" eb="90">
      <t>カンサツ</t>
    </rPh>
    <rPh sb="93" eb="95">
      <t>ショウキ</t>
    </rPh>
    <rPh sb="97" eb="99">
      <t>ショウタイ</t>
    </rPh>
    <rPh sb="100" eb="102">
      <t>ミヌ</t>
    </rPh>
    <rPh sb="103" eb="105">
      <t>ハンテイ</t>
    </rPh>
    <rPh sb="106" eb="107">
      <t>オコナ</t>
    </rPh>
    <rPh sb="113" eb="114">
      <t>タイ</t>
    </rPh>
    <rPh sb="129" eb="130">
      <t>オコナ</t>
    </rPh>
    <rPh sb="134" eb="136">
      <t>ハンテイ</t>
    </rPh>
    <rPh sb="142" eb="143">
      <t>リツ</t>
    </rPh>
    <rPh sb="154" eb="155">
      <t>アタ</t>
    </rPh>
    <rPh sb="158" eb="160">
      <t>タイケツ</t>
    </rPh>
    <rPh sb="161" eb="163">
      <t>ハイボク</t>
    </rPh>
    <rPh sb="168" eb="170">
      <t>ショウタイ</t>
    </rPh>
    <rPh sb="171" eb="172">
      <t>キ</t>
    </rPh>
    <phoneticPr fontId="3"/>
  </si>
  <si>
    <t>対象に「次に行動済になるまで、あらゆる判定の達成率に-20%のペナルティを与える」特殊攻撃を行う。このアーツは魔物には効果がない。</t>
    <rPh sb="0" eb="2">
      <t>タイショウ</t>
    </rPh>
    <rPh sb="4" eb="5">
      <t>ツギ</t>
    </rPh>
    <rPh sb="6" eb="8">
      <t>コウドウ</t>
    </rPh>
    <rPh sb="8" eb="9">
      <t>ズ</t>
    </rPh>
    <rPh sb="19" eb="21">
      <t>ハンテイ</t>
    </rPh>
    <rPh sb="22" eb="25">
      <t>タッセイリツ</t>
    </rPh>
    <rPh sb="37" eb="38">
      <t>アタ</t>
    </rPh>
    <rPh sb="41" eb="43">
      <t>トクシュ</t>
    </rPh>
    <rPh sb="43" eb="45">
      <t>コウゲキ</t>
    </rPh>
    <rPh sb="46" eb="47">
      <t>オコナ</t>
    </rPh>
    <rPh sb="55" eb="57">
      <t>マモノ</t>
    </rPh>
    <rPh sb="59" eb="61">
      <t>コウカ</t>
    </rPh>
    <phoneticPr fontId="3"/>
  </si>
  <si>
    <t>次に行うあらゆる攻撃に対するリアクションの判定のスペシャル率と判定率に-[[LV+1]×10]%のペナルティを与える。</t>
    <rPh sb="0" eb="1">
      <t>ツギ</t>
    </rPh>
    <rPh sb="2" eb="3">
      <t>オコナ</t>
    </rPh>
    <rPh sb="8" eb="10">
      <t>コウゲキ</t>
    </rPh>
    <rPh sb="11" eb="12">
      <t>タイ</t>
    </rPh>
    <rPh sb="21" eb="23">
      <t>ハンテイ</t>
    </rPh>
    <rPh sb="29" eb="30">
      <t>リツ</t>
    </rPh>
    <rPh sb="31" eb="33">
      <t>ハンテイ</t>
    </rPh>
    <rPh sb="33" eb="34">
      <t>リツ</t>
    </rPh>
    <rPh sb="55" eb="56">
      <t>アタ</t>
    </rPh>
    <phoneticPr fontId="3"/>
  </si>
  <si>
    <t>〔瘴気〕でドッジ判定またはキャンセル判定を行うことができる。このアーツを用いたリアクションで対決に敗北しても、受けるダメージを-4する。</t>
    <rPh sb="1" eb="3">
      <t>ショウキ</t>
    </rPh>
    <rPh sb="8" eb="10">
      <t>ハンテイ</t>
    </rPh>
    <rPh sb="18" eb="20">
      <t>ハンテイ</t>
    </rPh>
    <rPh sb="21" eb="22">
      <t>オコナ</t>
    </rPh>
    <rPh sb="36" eb="37">
      <t>モチ</t>
    </rPh>
    <rPh sb="46" eb="48">
      <t>タイケツ</t>
    </rPh>
    <rPh sb="49" eb="51">
      <t>ハイボク</t>
    </rPh>
    <rPh sb="55" eb="56">
      <t>ウ</t>
    </rPh>
    <phoneticPr fontId="6"/>
  </si>
  <si>
    <t>このアーツを組み合わせた判定のスペシャル率に+[[LV+1]×10]%のボーナスを与える。</t>
    <rPh sb="6" eb="7">
      <t>ク</t>
    </rPh>
    <rPh sb="8" eb="9">
      <t>ア</t>
    </rPh>
    <rPh sb="12" eb="14">
      <t>ハンテイ</t>
    </rPh>
    <rPh sb="20" eb="21">
      <t>リツ</t>
    </rPh>
    <rPh sb="41" eb="42">
      <t>アタ</t>
    </rPh>
    <phoneticPr fontId="6"/>
  </si>
  <si>
    <t>自身が次に行う攻撃の命中判定に対するあらゆるペナルティを全て打ち消す。</t>
    <rPh sb="0" eb="2">
      <t>ジシン</t>
    </rPh>
    <rPh sb="3" eb="4">
      <t>ツギ</t>
    </rPh>
    <rPh sb="5" eb="6">
      <t>オコナ</t>
    </rPh>
    <rPh sb="7" eb="9">
      <t>コウゲキ</t>
    </rPh>
    <rPh sb="10" eb="12">
      <t>メイチュウ</t>
    </rPh>
    <rPh sb="12" eb="14">
      <t>ハンテイ</t>
    </rPh>
    <rPh sb="15" eb="16">
      <t>タイ</t>
    </rPh>
    <rPh sb="28" eb="29">
      <t>スベ</t>
    </rPh>
    <rPh sb="30" eb="31">
      <t>ウ</t>
    </rPh>
    <rPh sb="32" eb="33">
      <t>ケ</t>
    </rPh>
    <phoneticPr fontId="6"/>
  </si>
  <si>
    <t>ラウンド中、対象の受けている、または次に受けるあらゆるペナルティを合計[LV×20]%まで選択して打ち消す。</t>
    <rPh sb="4" eb="5">
      <t>チュウ</t>
    </rPh>
    <rPh sb="6" eb="8">
      <t>タイショウ</t>
    </rPh>
    <rPh sb="9" eb="10">
      <t>ウ</t>
    </rPh>
    <rPh sb="18" eb="19">
      <t>ツギ</t>
    </rPh>
    <rPh sb="20" eb="21">
      <t>ウ</t>
    </rPh>
    <rPh sb="33" eb="35">
      <t>ゴウケイ</t>
    </rPh>
    <rPh sb="45" eb="47">
      <t>センタク</t>
    </rPh>
    <rPh sb="49" eb="50">
      <t>ウ</t>
    </rPh>
    <rPh sb="51" eb="52">
      <t>ケ</t>
    </rPh>
    <phoneticPr fontId="6"/>
  </si>
  <si>
    <t>対象に「次に行う攻撃の命中判定の達成率に+20%のボーナスまたは-20%のペナルティを与える」特殊攻撃を行う(命中後、それぞれに対して指定する)。</t>
    <rPh sb="0" eb="2">
      <t>タイショウ</t>
    </rPh>
    <rPh sb="4" eb="5">
      <t>ツギ</t>
    </rPh>
    <rPh sb="6" eb="7">
      <t>オコナ</t>
    </rPh>
    <rPh sb="8" eb="10">
      <t>コウゲキ</t>
    </rPh>
    <rPh sb="11" eb="13">
      <t>メイチュウ</t>
    </rPh>
    <rPh sb="13" eb="15">
      <t>ハンテイ</t>
    </rPh>
    <rPh sb="16" eb="19">
      <t>タッセイリツ</t>
    </rPh>
    <rPh sb="43" eb="44">
      <t>アタ</t>
    </rPh>
    <rPh sb="47" eb="49">
      <t>トクシュ</t>
    </rPh>
    <rPh sb="49" eb="51">
      <t>コウゲキ</t>
    </rPh>
    <rPh sb="52" eb="53">
      <t>オコナ</t>
    </rPh>
    <rPh sb="55" eb="57">
      <t>メイチュウ</t>
    </rPh>
    <rPh sb="57" eb="58">
      <t>ゴ</t>
    </rPh>
    <rPh sb="64" eb="65">
      <t>タイ</t>
    </rPh>
    <rPh sb="67" eb="69">
      <t>シテイ</t>
    </rPh>
    <phoneticPr fontId="3"/>
  </si>
  <si>
    <t>対象に「次に行う物理攻撃と魔法攻撃のダメージロールに+2D10する」特殊攻撃を行う。</t>
    <rPh sb="0" eb="2">
      <t>タイショウ</t>
    </rPh>
    <rPh sb="4" eb="5">
      <t>ツギ</t>
    </rPh>
    <rPh sb="6" eb="7">
      <t>オコナ</t>
    </rPh>
    <rPh sb="8" eb="10">
      <t>ブツリ</t>
    </rPh>
    <rPh sb="10" eb="12">
      <t>コウゲキ</t>
    </rPh>
    <rPh sb="13" eb="15">
      <t>マホウ</t>
    </rPh>
    <rPh sb="15" eb="17">
      <t>コウゲキ</t>
    </rPh>
    <rPh sb="34" eb="38">
      <t>トクシュコウゲキ</t>
    </rPh>
    <rPh sb="39" eb="40">
      <t>オコナ</t>
    </rPh>
    <phoneticPr fontId="3"/>
  </si>
  <si>
    <t>「魔力：無+0」の魔法攻撃を行う。対象に1点でもダメージを与えた場合、「邪毒」をLV2で付与する。</t>
    <rPh sb="1" eb="3">
      <t>マリョク</t>
    </rPh>
    <rPh sb="4" eb="5">
      <t>ム</t>
    </rPh>
    <rPh sb="9" eb="11">
      <t>マホウ</t>
    </rPh>
    <rPh sb="11" eb="13">
      <t>コウゲキ</t>
    </rPh>
    <rPh sb="14" eb="15">
      <t>オコナ</t>
    </rPh>
    <rPh sb="17" eb="19">
      <t>タイショウ</t>
    </rPh>
    <rPh sb="21" eb="22">
      <t>テン</t>
    </rPh>
    <rPh sb="29" eb="30">
      <t>アタ</t>
    </rPh>
    <rPh sb="32" eb="34">
      <t>バアイ</t>
    </rPh>
    <rPh sb="36" eb="37">
      <t>ジャ</t>
    </rPh>
    <rPh sb="37" eb="38">
      <t>ドク</t>
    </rPh>
    <rPh sb="44" eb="46">
      <t>フヨ</t>
    </rPh>
    <phoneticPr fontId="6"/>
  </si>
  <si>
    <t>対象が何らかのダメージを受ける時、そのダメージを[[LV]×2+1D10]点減少させる。</t>
    <rPh sb="0" eb="2">
      <t>タイショウ</t>
    </rPh>
    <rPh sb="3" eb="4">
      <t>ナン</t>
    </rPh>
    <rPh sb="12" eb="13">
      <t>ウ</t>
    </rPh>
    <rPh sb="15" eb="16">
      <t>トキ</t>
    </rPh>
    <rPh sb="37" eb="38">
      <t>テン</t>
    </rPh>
    <rPh sb="38" eb="40">
      <t>ゲンショウ</t>
    </rPh>
    <phoneticPr fontId="6"/>
  </si>
  <si>
    <t>自身が「トランス」した時に使用できる。自身は「傀儡」状態である限り、あらゆる攻撃の判定のスペシャル率に+30%のボーナスを受け、攻撃で与えるダメージに+1D10点する。また、自身は「傀儡」状態である限り、物理攻撃に対してもレジストを行うことができ、レジストで減少するダメージに+5する。</t>
    <rPh sb="0" eb="2">
      <t>ジシン</t>
    </rPh>
    <rPh sb="11" eb="12">
      <t>トキ</t>
    </rPh>
    <rPh sb="13" eb="15">
      <t>シヨウ</t>
    </rPh>
    <rPh sb="19" eb="21">
      <t>ジシン</t>
    </rPh>
    <rPh sb="23" eb="25">
      <t>クグツ</t>
    </rPh>
    <rPh sb="26" eb="28">
      <t>ジョウタイ</t>
    </rPh>
    <rPh sb="31" eb="32">
      <t>カギ</t>
    </rPh>
    <rPh sb="38" eb="40">
      <t>コウゲキ</t>
    </rPh>
    <rPh sb="41" eb="43">
      <t>ハンテイ</t>
    </rPh>
    <rPh sb="49" eb="50">
      <t>リツ</t>
    </rPh>
    <rPh sb="61" eb="62">
      <t>ウ</t>
    </rPh>
    <rPh sb="64" eb="66">
      <t>コウゲキ</t>
    </rPh>
    <rPh sb="67" eb="68">
      <t>アタ</t>
    </rPh>
    <rPh sb="80" eb="81">
      <t>テン</t>
    </rPh>
    <rPh sb="87" eb="89">
      <t>ジシン</t>
    </rPh>
    <rPh sb="91" eb="93">
      <t>クグツ</t>
    </rPh>
    <rPh sb="94" eb="96">
      <t>ジョウタイ</t>
    </rPh>
    <rPh sb="99" eb="100">
      <t>カギ</t>
    </rPh>
    <rPh sb="102" eb="104">
      <t>ブツリ</t>
    </rPh>
    <rPh sb="104" eb="106">
      <t>コウゲキ</t>
    </rPh>
    <rPh sb="107" eb="108">
      <t>タイ</t>
    </rPh>
    <rPh sb="116" eb="117">
      <t>オコナ</t>
    </rPh>
    <rPh sb="129" eb="131">
      <t>ゲンショウ</t>
    </rPh>
    <phoneticPr fontId="6"/>
  </si>
  <si>
    <t>次に行う〔隠密〕を用いる攻撃に対するリアクションの判定率に-[[LV+1]×10]%のペナルティを与える。</t>
    <rPh sb="0" eb="1">
      <t>ツギ</t>
    </rPh>
    <rPh sb="2" eb="3">
      <t>オコナ</t>
    </rPh>
    <rPh sb="5" eb="7">
      <t>オンミツ</t>
    </rPh>
    <rPh sb="9" eb="10">
      <t>モチ</t>
    </rPh>
    <rPh sb="12" eb="14">
      <t>コウゲキ</t>
    </rPh>
    <rPh sb="15" eb="16">
      <t>タイ</t>
    </rPh>
    <rPh sb="25" eb="27">
      <t>ハンテイ</t>
    </rPh>
    <rPh sb="27" eb="28">
      <t>リツ</t>
    </rPh>
    <rPh sb="49" eb="50">
      <t>アタ</t>
    </rPh>
    <phoneticPr fontId="6"/>
  </si>
  <si>
    <t>次に行う〔隠密〕による攻撃が命中した場合、ラウンド中、対象が行うリアクションの判定の達成率に-20%のペナルティを与える。</t>
    <rPh sb="0" eb="1">
      <t>ツギ</t>
    </rPh>
    <rPh sb="2" eb="3">
      <t>オコナ</t>
    </rPh>
    <rPh sb="5" eb="7">
      <t>オンミツ</t>
    </rPh>
    <rPh sb="11" eb="13">
      <t>コウゲキ</t>
    </rPh>
    <rPh sb="14" eb="16">
      <t>メイチュウ</t>
    </rPh>
    <rPh sb="18" eb="20">
      <t>バアイ</t>
    </rPh>
    <rPh sb="25" eb="26">
      <t>チュウ</t>
    </rPh>
    <rPh sb="27" eb="29">
      <t>タイショウ</t>
    </rPh>
    <rPh sb="30" eb="31">
      <t>オコナ</t>
    </rPh>
    <rPh sb="39" eb="41">
      <t>ハンテイ</t>
    </rPh>
    <rPh sb="42" eb="45">
      <t>タッセイリツ</t>
    </rPh>
    <rPh sb="57" eb="58">
      <t>アタ</t>
    </rPh>
    <phoneticPr fontId="6"/>
  </si>
  <si>
    <t>このアーツを組み合わせた物理攻撃に対するリアクションの判定のスペシャル率と判定率に-[LV×10]%のペナルティを与える。</t>
    <rPh sb="12" eb="14">
      <t>ブツリ</t>
    </rPh>
    <rPh sb="27" eb="29">
      <t>ハンテイ</t>
    </rPh>
    <rPh sb="35" eb="36">
      <t>リツ</t>
    </rPh>
    <rPh sb="37" eb="39">
      <t>ハンテイ</t>
    </rPh>
    <rPh sb="39" eb="40">
      <t>リツ</t>
    </rPh>
    <phoneticPr fontId="6"/>
  </si>
  <si>
    <t>このアーツを組み合わせた〔隠密〕を用いる攻撃の命中判定のスペシャル率に+[[LV+1]×10]%のボーナスを与える。</t>
    <rPh sb="23" eb="25">
      <t>メイチュウ</t>
    </rPh>
    <rPh sb="25" eb="27">
      <t>ハンテイ</t>
    </rPh>
    <rPh sb="33" eb="34">
      <t>リツ</t>
    </rPh>
    <rPh sb="54" eb="55">
      <t>アタ</t>
    </rPh>
    <phoneticPr fontId="3"/>
  </si>
  <si>
    <t>「分類：投擲」の武器を使用した攻撃に組み合わせる。[LV]個の「分類：投擲」の武器を消費し、この攻撃で与えるダメージに+[LV]D10する(「分類：投擲」の武器が消費できない場合、このアーツの効果は打ち消される)。</t>
    <rPh sb="1" eb="3">
      <t>ブンルイ</t>
    </rPh>
    <rPh sb="4" eb="6">
      <t>トウテキ</t>
    </rPh>
    <rPh sb="8" eb="10">
      <t>ブキ</t>
    </rPh>
    <rPh sb="11" eb="13">
      <t>シヨウ</t>
    </rPh>
    <rPh sb="15" eb="17">
      <t>コウゲキ</t>
    </rPh>
    <rPh sb="18" eb="19">
      <t>ク</t>
    </rPh>
    <rPh sb="20" eb="21">
      <t>ア</t>
    </rPh>
    <rPh sb="29" eb="30">
      <t>コ</t>
    </rPh>
    <rPh sb="32" eb="34">
      <t>ブンルイ</t>
    </rPh>
    <rPh sb="35" eb="37">
      <t>トウテキ</t>
    </rPh>
    <rPh sb="39" eb="41">
      <t>ブキ</t>
    </rPh>
    <rPh sb="42" eb="44">
      <t>ショウヒ</t>
    </rPh>
    <rPh sb="48" eb="50">
      <t>コウゲキ</t>
    </rPh>
    <rPh sb="51" eb="52">
      <t>アタ</t>
    </rPh>
    <rPh sb="71" eb="73">
      <t>ブンルイ</t>
    </rPh>
    <rPh sb="74" eb="76">
      <t>トウテキ</t>
    </rPh>
    <rPh sb="78" eb="80">
      <t>ブキ</t>
    </rPh>
    <rPh sb="81" eb="83">
      <t>ショウヒ</t>
    </rPh>
    <rPh sb="87" eb="89">
      <t>バアイ</t>
    </rPh>
    <rPh sb="96" eb="98">
      <t>コウカ</t>
    </rPh>
    <rPh sb="99" eb="100">
      <t>ウ</t>
    </rPh>
    <rPh sb="101" eb="102">
      <t>ケ</t>
    </rPh>
    <phoneticPr fontId="6"/>
  </si>
  <si>
    <t>このアーツを組み合わせたドッジ判定のスペシャル率に+[LV×10]%のボーナスを与える。</t>
    <rPh sb="6" eb="7">
      <t>ク</t>
    </rPh>
    <rPh sb="8" eb="9">
      <t>ア</t>
    </rPh>
    <rPh sb="15" eb="17">
      <t>ハンテイ</t>
    </rPh>
    <rPh sb="23" eb="24">
      <t>リツ</t>
    </rPh>
    <rPh sb="40" eb="41">
      <t>アタ</t>
    </rPh>
    <phoneticPr fontId="6"/>
  </si>
  <si>
    <t>自身が与えた状態異常によって対象が判定にペナルティを受ける場合、そのペナルティによって減少する割合をさらに+20%する。また、自身が与えた状態異常をアーツで解除する場合、そのアーツの代償にR[解除する状態異常の数×3]を加える。</t>
    <rPh sb="0" eb="2">
      <t>ジシン</t>
    </rPh>
    <rPh sb="3" eb="4">
      <t>アタ</t>
    </rPh>
    <rPh sb="6" eb="8">
      <t>ジョウタイ</t>
    </rPh>
    <rPh sb="8" eb="10">
      <t>イジョウ</t>
    </rPh>
    <rPh sb="14" eb="16">
      <t>タイショウ</t>
    </rPh>
    <rPh sb="17" eb="19">
      <t>ハンテイ</t>
    </rPh>
    <rPh sb="26" eb="27">
      <t>ウ</t>
    </rPh>
    <rPh sb="29" eb="31">
      <t>バアイ</t>
    </rPh>
    <rPh sb="43" eb="45">
      <t>ゲンショウ</t>
    </rPh>
    <rPh sb="47" eb="49">
      <t>ワリアイ</t>
    </rPh>
    <rPh sb="63" eb="65">
      <t>ジシン</t>
    </rPh>
    <rPh sb="66" eb="67">
      <t>アタ</t>
    </rPh>
    <rPh sb="69" eb="71">
      <t>ジョウタイ</t>
    </rPh>
    <rPh sb="71" eb="73">
      <t>イジョウ</t>
    </rPh>
    <rPh sb="78" eb="80">
      <t>カイジョ</t>
    </rPh>
    <rPh sb="82" eb="84">
      <t>バアイ</t>
    </rPh>
    <rPh sb="91" eb="93">
      <t>ダイショウ</t>
    </rPh>
    <rPh sb="96" eb="98">
      <t>カイジョ</t>
    </rPh>
    <rPh sb="100" eb="102">
      <t>ジョウタイ</t>
    </rPh>
    <rPh sb="102" eb="104">
      <t>イジョウ</t>
    </rPh>
    <rPh sb="105" eb="106">
      <t>カズ</t>
    </rPh>
    <rPh sb="110" eb="111">
      <t>クワ</t>
    </rPh>
    <phoneticPr fontId="6"/>
  </si>
  <si>
    <t>〔射撃〕で登場判定を行うことができる。また、自身がシーンに登場している時にも使用でき、その場合は他のPC全員に登場判定を行う機会を与える。</t>
    <rPh sb="1" eb="3">
      <t>シャゲキ</t>
    </rPh>
    <rPh sb="5" eb="7">
      <t>トウジョウ</t>
    </rPh>
    <rPh sb="7" eb="9">
      <t>ハンテイ</t>
    </rPh>
    <rPh sb="10" eb="11">
      <t>オコナ</t>
    </rPh>
    <rPh sb="22" eb="24">
      <t>ジシン</t>
    </rPh>
    <rPh sb="29" eb="31">
      <t>トウジョウ</t>
    </rPh>
    <rPh sb="35" eb="36">
      <t>トキ</t>
    </rPh>
    <rPh sb="38" eb="40">
      <t>シヨウ</t>
    </rPh>
    <rPh sb="45" eb="47">
      <t>バアイ</t>
    </rPh>
    <rPh sb="48" eb="49">
      <t>ホカ</t>
    </rPh>
    <rPh sb="52" eb="54">
      <t>ゼンイン</t>
    </rPh>
    <rPh sb="55" eb="57">
      <t>トウジョウ</t>
    </rPh>
    <rPh sb="57" eb="59">
      <t>ハンテイ</t>
    </rPh>
    <rPh sb="60" eb="61">
      <t>オコナ</t>
    </rPh>
    <rPh sb="62" eb="64">
      <t>キカイ</t>
    </rPh>
    <rPh sb="65" eb="66">
      <t>アタ</t>
    </rPh>
    <phoneticPr fontId="3"/>
  </si>
  <si>
    <t>対象に「命中した場合、このラウンド中、あらゆる判定の判定率に-20%のペナルティを与える」特殊攻撃を行う。</t>
    <rPh sb="0" eb="2">
      <t>タイショウ</t>
    </rPh>
    <rPh sb="4" eb="6">
      <t>メイチュウ</t>
    </rPh>
    <rPh sb="8" eb="10">
      <t>バアイ</t>
    </rPh>
    <rPh sb="17" eb="18">
      <t>チュウ</t>
    </rPh>
    <rPh sb="23" eb="25">
      <t>ハンテイ</t>
    </rPh>
    <rPh sb="26" eb="28">
      <t>ハンテイ</t>
    </rPh>
    <rPh sb="28" eb="29">
      <t>リツ</t>
    </rPh>
    <rPh sb="41" eb="42">
      <t>アタ</t>
    </rPh>
    <rPh sb="45" eb="47">
      <t>トクシュ</t>
    </rPh>
    <rPh sb="47" eb="49">
      <t>コウゲキ</t>
    </rPh>
    <rPh sb="50" eb="51">
      <t>オコナ</t>
    </rPh>
    <phoneticPr fontId="3"/>
  </si>
  <si>
    <t>次に行う射撃攻撃に対するリアクションの判定の判定率とスペシャル率に、-20%のペナルティを与える。</t>
    <rPh sb="0" eb="1">
      <t>ツギ</t>
    </rPh>
    <rPh sb="2" eb="3">
      <t>オコナ</t>
    </rPh>
    <rPh sb="4" eb="6">
      <t>シャゲキ</t>
    </rPh>
    <rPh sb="6" eb="8">
      <t>コウゲキ</t>
    </rPh>
    <rPh sb="9" eb="10">
      <t>タイ</t>
    </rPh>
    <rPh sb="19" eb="21">
      <t>ハンテイ</t>
    </rPh>
    <rPh sb="22" eb="24">
      <t>ハンテイ</t>
    </rPh>
    <rPh sb="24" eb="25">
      <t>リツ</t>
    </rPh>
    <rPh sb="31" eb="32">
      <t>リツ</t>
    </rPh>
    <rPh sb="45" eb="46">
      <t>アタ</t>
    </rPh>
    <phoneticPr fontId="6"/>
  </si>
  <si>
    <t>次に行う射撃攻撃の対象に「未行動」状態のキャラクターが含まれているなら、その射撃攻撃の命中判定のスペシャル率に+20%のボーナスを与える。</t>
    <rPh sb="0" eb="1">
      <t>ツギ</t>
    </rPh>
    <rPh sb="2" eb="3">
      <t>オコナ</t>
    </rPh>
    <rPh sb="4" eb="6">
      <t>シャゲキ</t>
    </rPh>
    <rPh sb="6" eb="8">
      <t>コウゲキ</t>
    </rPh>
    <rPh sb="9" eb="11">
      <t>タイショウ</t>
    </rPh>
    <rPh sb="13" eb="14">
      <t>ミ</t>
    </rPh>
    <rPh sb="14" eb="16">
      <t>コウドウ</t>
    </rPh>
    <rPh sb="17" eb="19">
      <t>ジョウタイ</t>
    </rPh>
    <rPh sb="27" eb="28">
      <t>フク</t>
    </rPh>
    <rPh sb="38" eb="40">
      <t>シャゲキ</t>
    </rPh>
    <rPh sb="40" eb="42">
      <t>コウゲキ</t>
    </rPh>
    <rPh sb="43" eb="45">
      <t>メイチュウ</t>
    </rPh>
    <rPh sb="45" eb="47">
      <t>ハンテイ</t>
    </rPh>
    <rPh sb="53" eb="54">
      <t>リツ</t>
    </rPh>
    <rPh sb="65" eb="66">
      <t>アタ</t>
    </rPh>
    <phoneticPr fontId="3"/>
  </si>
  <si>
    <t>R</t>
    <phoneticPr fontId="6"/>
  </si>
  <si>
    <t>このアーツを組み合わせて行う〔射撃〕判定に対するあらゆるペナルティを、それぞれ全て20%まで打ち消す。</t>
    <rPh sb="6" eb="7">
      <t>ク</t>
    </rPh>
    <rPh sb="8" eb="9">
      <t>ア</t>
    </rPh>
    <rPh sb="12" eb="13">
      <t>オコナ</t>
    </rPh>
    <rPh sb="15" eb="17">
      <t>シャゲキ</t>
    </rPh>
    <rPh sb="18" eb="20">
      <t>ハンテイ</t>
    </rPh>
    <rPh sb="21" eb="22">
      <t>タイ</t>
    </rPh>
    <rPh sb="39" eb="40">
      <t>スベ</t>
    </rPh>
    <rPh sb="46" eb="47">
      <t>ウ</t>
    </rPh>
    <rPh sb="48" eb="49">
      <t>ケ</t>
    </rPh>
    <phoneticPr fontId="6"/>
  </si>
  <si>
    <t>このアーツを組み合わせた〔射撃〕判定のスペシャル率に+20%のボーナスを与える。</t>
    <rPh sb="6" eb="7">
      <t>ク</t>
    </rPh>
    <rPh sb="8" eb="9">
      <t>ア</t>
    </rPh>
    <rPh sb="13" eb="15">
      <t>シャゲキ</t>
    </rPh>
    <rPh sb="16" eb="18">
      <t>ハンテイ</t>
    </rPh>
    <rPh sb="24" eb="25">
      <t>リツ</t>
    </rPh>
    <rPh sb="36" eb="37">
      <t>アタ</t>
    </rPh>
    <phoneticPr fontId="6"/>
  </si>
  <si>
    <t>君はマナを持つ種族同士の混血であり、血のマナが濃すぎるために病弱である。「クーン」「ワルム」「デュルフ」のいずれかのクラスを取得していなければ、このアーツは取得できない。魔法攻撃のダメージロールに+4点する。戦闘中、クリンナップフェイズに無+1D10点のダメージを受ける。このダメージはあらゆる効果で軽減できない。</t>
    <rPh sb="0" eb="1">
      <t>キミ</t>
    </rPh>
    <rPh sb="5" eb="6">
      <t>モ</t>
    </rPh>
    <rPh sb="7" eb="9">
      <t>シュゾク</t>
    </rPh>
    <rPh sb="9" eb="11">
      <t>ドウシ</t>
    </rPh>
    <rPh sb="12" eb="14">
      <t>コンケツ</t>
    </rPh>
    <rPh sb="18" eb="19">
      <t>チ</t>
    </rPh>
    <rPh sb="23" eb="24">
      <t>コ</t>
    </rPh>
    <rPh sb="30" eb="32">
      <t>ビョウジャク</t>
    </rPh>
    <rPh sb="62" eb="64">
      <t>シュトク</t>
    </rPh>
    <rPh sb="78" eb="80">
      <t>シュトク</t>
    </rPh>
    <rPh sb="85" eb="87">
      <t>マホウ</t>
    </rPh>
    <rPh sb="87" eb="89">
      <t>コウゲキ</t>
    </rPh>
    <rPh sb="100" eb="101">
      <t>テン</t>
    </rPh>
    <rPh sb="104" eb="107">
      <t>セントウチュウ</t>
    </rPh>
    <rPh sb="119" eb="120">
      <t>ム</t>
    </rPh>
    <rPh sb="125" eb="126">
      <t>テン</t>
    </rPh>
    <rPh sb="132" eb="133">
      <t>ウ</t>
    </rPh>
    <rPh sb="147" eb="149">
      <t>コウカ</t>
    </rPh>
    <rPh sb="150" eb="152">
      <t>ケイゲン</t>
    </rPh>
    <phoneticPr fontId="6"/>
  </si>
  <si>
    <t>君はあらゆる言語の読み書きができる。共通語(コッソ族、マオ族、ニンス族、クーン族、グレス族の公用語)とその方言、ワルム族の天使語、ハウチ族の深海語、フルワイ族の用いた商会符牒、クーン族の秘儀魔法を記述する神聖文字、各種族の聖書、教典、経典に用いられる古語など。</t>
    <rPh sb="0" eb="1">
      <t>キミ</t>
    </rPh>
    <rPh sb="6" eb="8">
      <t>ゲンゴ</t>
    </rPh>
    <rPh sb="9" eb="10">
      <t>ヨ</t>
    </rPh>
    <rPh sb="11" eb="12">
      <t>カ</t>
    </rPh>
    <rPh sb="18" eb="21">
      <t>キョウツウゴ</t>
    </rPh>
    <rPh sb="25" eb="26">
      <t>ゾク</t>
    </rPh>
    <rPh sb="29" eb="30">
      <t>ゾク</t>
    </rPh>
    <rPh sb="34" eb="35">
      <t>ゾク</t>
    </rPh>
    <rPh sb="39" eb="40">
      <t>ゾク</t>
    </rPh>
    <rPh sb="44" eb="45">
      <t>ゾク</t>
    </rPh>
    <rPh sb="46" eb="49">
      <t>コウヨウゴ</t>
    </rPh>
    <rPh sb="53" eb="55">
      <t>ホウゲン</t>
    </rPh>
    <rPh sb="59" eb="60">
      <t>ゾク</t>
    </rPh>
    <rPh sb="61" eb="63">
      <t>テンシ</t>
    </rPh>
    <rPh sb="63" eb="64">
      <t>ゴ</t>
    </rPh>
    <rPh sb="68" eb="69">
      <t>ゾク</t>
    </rPh>
    <rPh sb="70" eb="72">
      <t>シンカイ</t>
    </rPh>
    <rPh sb="72" eb="73">
      <t>ゴ</t>
    </rPh>
    <rPh sb="78" eb="79">
      <t>ゾク</t>
    </rPh>
    <rPh sb="80" eb="81">
      <t>モチ</t>
    </rPh>
    <rPh sb="83" eb="85">
      <t>ショウカイ</t>
    </rPh>
    <rPh sb="85" eb="87">
      <t>フチョウ</t>
    </rPh>
    <rPh sb="91" eb="92">
      <t>ゾク</t>
    </rPh>
    <rPh sb="93" eb="95">
      <t>ヒギ</t>
    </rPh>
    <rPh sb="95" eb="97">
      <t>マホウ</t>
    </rPh>
    <rPh sb="98" eb="100">
      <t>キジュツ</t>
    </rPh>
    <rPh sb="102" eb="104">
      <t>シンセイ</t>
    </rPh>
    <rPh sb="104" eb="106">
      <t>モジ</t>
    </rPh>
    <rPh sb="107" eb="110">
      <t>カクシュゾク</t>
    </rPh>
    <rPh sb="111" eb="113">
      <t>セイショ</t>
    </rPh>
    <rPh sb="114" eb="116">
      <t>キョウテン</t>
    </rPh>
    <rPh sb="117" eb="119">
      <t>キョウテン</t>
    </rPh>
    <rPh sb="120" eb="121">
      <t>モチ</t>
    </rPh>
    <rPh sb="125" eb="127">
      <t>コゴ</t>
    </rPh>
    <phoneticPr fontId="6"/>
  </si>
  <si>
    <t>君は腕か脚を機械に換装している。格闘攻撃で与えるダメージに+3点する。</t>
    <rPh sb="0" eb="1">
      <t>キミ</t>
    </rPh>
    <rPh sb="2" eb="3">
      <t>ウデ</t>
    </rPh>
    <rPh sb="4" eb="5">
      <t>アシ</t>
    </rPh>
    <rPh sb="6" eb="8">
      <t>キカイ</t>
    </rPh>
    <rPh sb="9" eb="11">
      <t>カンソウ</t>
    </rPh>
    <rPh sb="16" eb="18">
      <t>カクトウ</t>
    </rPh>
    <rPh sb="18" eb="20">
      <t>コウゲキ</t>
    </rPh>
    <rPh sb="21" eb="22">
      <t>アタ</t>
    </rPh>
    <rPh sb="31" eb="32">
      <t>テン</t>
    </rPh>
    <phoneticPr fontId="6"/>
  </si>
  <si>
    <t>神々の舌</t>
    <rPh sb="0" eb="2">
      <t>カミガミ</t>
    </rPh>
    <rPh sb="3" eb="4">
      <t>シタ</t>
    </rPh>
    <phoneticPr fontId="6"/>
  </si>
  <si>
    <t>君は見る者を魅了する毛並み、または鱗、肌の持ち主だ。君は神から愛されたと形容されるような美しい外見をしている。このアーツを組み合わせた〔交渉〕判定のスペシャル率に+20%のボーナスを与える。</t>
    <rPh sb="0" eb="1">
      <t>キミ</t>
    </rPh>
    <rPh sb="2" eb="3">
      <t>ミ</t>
    </rPh>
    <rPh sb="4" eb="5">
      <t>モノ</t>
    </rPh>
    <rPh sb="6" eb="8">
      <t>ミリョウ</t>
    </rPh>
    <rPh sb="10" eb="12">
      <t>ケナ</t>
    </rPh>
    <rPh sb="17" eb="18">
      <t>ウロコ</t>
    </rPh>
    <rPh sb="19" eb="20">
      <t>ハダ</t>
    </rPh>
    <rPh sb="21" eb="22">
      <t>モ</t>
    </rPh>
    <rPh sb="23" eb="24">
      <t>ヌシ</t>
    </rPh>
    <rPh sb="26" eb="27">
      <t>キミ</t>
    </rPh>
    <rPh sb="28" eb="29">
      <t>カミ</t>
    </rPh>
    <rPh sb="31" eb="32">
      <t>アイ</t>
    </rPh>
    <rPh sb="36" eb="38">
      <t>ケイヨウ</t>
    </rPh>
    <rPh sb="44" eb="45">
      <t>ウツク</t>
    </rPh>
    <rPh sb="47" eb="49">
      <t>ガイケン</t>
    </rPh>
    <rPh sb="61" eb="62">
      <t>ク</t>
    </rPh>
    <rPh sb="63" eb="64">
      <t>ア</t>
    </rPh>
    <rPh sb="68" eb="70">
      <t>コウショウ</t>
    </rPh>
    <rPh sb="71" eb="73">
      <t>ハンテイ</t>
    </rPh>
    <rPh sb="79" eb="80">
      <t>リツ</t>
    </rPh>
    <rPh sb="91" eb="92">
      <t>アタ</t>
    </rPh>
    <phoneticPr fontId="6"/>
  </si>
  <si>
    <t>君は片目を失っている。それだけで君の外見は壮絶さを持つだろう。このアーツを組み合わせた〔心理〕判定のスペシャル率に+20%のボーナスを与える。</t>
    <rPh sb="0" eb="1">
      <t>キミ</t>
    </rPh>
    <rPh sb="2" eb="4">
      <t>カタメ</t>
    </rPh>
    <rPh sb="5" eb="6">
      <t>ウシナ</t>
    </rPh>
    <rPh sb="16" eb="17">
      <t>キミ</t>
    </rPh>
    <rPh sb="18" eb="20">
      <t>ガイケン</t>
    </rPh>
    <rPh sb="21" eb="23">
      <t>ソウゼツ</t>
    </rPh>
    <rPh sb="25" eb="26">
      <t>モ</t>
    </rPh>
    <rPh sb="37" eb="38">
      <t>ク</t>
    </rPh>
    <rPh sb="39" eb="40">
      <t>ア</t>
    </rPh>
    <rPh sb="44" eb="46">
      <t>シンリ</t>
    </rPh>
    <rPh sb="47" eb="49">
      <t>ハンテイ</t>
    </rPh>
    <rPh sb="55" eb="56">
      <t>リツ</t>
    </rPh>
    <rPh sb="67" eb="68">
      <t>アタ</t>
    </rPh>
    <phoneticPr fontId="6"/>
  </si>
  <si>
    <t>初期作成のレリックを1つ得る。経験点を消費して成長させてもよい。</t>
    <rPh sb="0" eb="2">
      <t>ショキ</t>
    </rPh>
    <rPh sb="2" eb="4">
      <t>サクセイ</t>
    </rPh>
    <rPh sb="12" eb="13">
      <t>エ</t>
    </rPh>
    <rPh sb="15" eb="17">
      <t>ケイケン</t>
    </rPh>
    <rPh sb="17" eb="18">
      <t>テン</t>
    </rPh>
    <rPh sb="19" eb="21">
      <t>ショウヒ</t>
    </rPh>
    <rPh sb="23" eb="25">
      <t>セイチョウ</t>
    </rPh>
    <phoneticPr fontId="3"/>
  </si>
  <si>
    <t>このアーツを組み合わせた物理攻撃の命中判定のスペシャル率に+[[その判定率-100]]%のボーナスを与える(最低値0)。</t>
    <rPh sb="6" eb="7">
      <t>ク</t>
    </rPh>
    <rPh sb="8" eb="9">
      <t>ア</t>
    </rPh>
    <rPh sb="12" eb="14">
      <t>ブツリ</t>
    </rPh>
    <rPh sb="14" eb="16">
      <t>コウゲキ</t>
    </rPh>
    <rPh sb="17" eb="19">
      <t>メイチュウ</t>
    </rPh>
    <rPh sb="19" eb="21">
      <t>ハンテイ</t>
    </rPh>
    <rPh sb="27" eb="28">
      <t>リツ</t>
    </rPh>
    <rPh sb="34" eb="36">
      <t>ハンテイ</t>
    </rPh>
    <rPh sb="36" eb="37">
      <t>リツ</t>
    </rPh>
    <rPh sb="50" eb="51">
      <t>アタ</t>
    </rPh>
    <rPh sb="54" eb="56">
      <t>サイテイ</t>
    </rPh>
    <rPh sb="56" eb="57">
      <t>チ</t>
    </rPh>
    <phoneticPr fontId="6"/>
  </si>
  <si>
    <t>鍵のかかったものを開ける(扉、引き出し、箱、タンスなど)。罠があったとして判定に失敗しても、罠は作動しない。</t>
    <rPh sb="0" eb="1">
      <t>カギ</t>
    </rPh>
    <rPh sb="9" eb="10">
      <t>ア</t>
    </rPh>
    <rPh sb="13" eb="14">
      <t>トビラ</t>
    </rPh>
    <rPh sb="15" eb="16">
      <t>ヒ</t>
    </rPh>
    <rPh sb="17" eb="18">
      <t>ダ</t>
    </rPh>
    <rPh sb="20" eb="21">
      <t>ハコ</t>
    </rPh>
    <rPh sb="29" eb="30">
      <t>ワナ</t>
    </rPh>
    <rPh sb="37" eb="39">
      <t>ハンテイ</t>
    </rPh>
    <rPh sb="40" eb="42">
      <t>シッパイ</t>
    </rPh>
    <rPh sb="46" eb="47">
      <t>ワナ</t>
    </rPh>
    <rPh sb="48" eb="50">
      <t>サドウ</t>
    </rPh>
    <phoneticPr fontId="3"/>
  </si>
  <si>
    <t>このアーツを組み合わせたリアクションの判定率に対するペナルティを20%まで打ち消す。</t>
    <rPh sb="6" eb="7">
      <t>ク</t>
    </rPh>
    <rPh sb="8" eb="9">
      <t>ア</t>
    </rPh>
    <rPh sb="19" eb="21">
      <t>ハンテイ</t>
    </rPh>
    <rPh sb="21" eb="22">
      <t>リツ</t>
    </rPh>
    <rPh sb="23" eb="24">
      <t>タイ</t>
    </rPh>
    <rPh sb="37" eb="38">
      <t>ウ</t>
    </rPh>
    <rPh sb="39" eb="40">
      <t>ケ</t>
    </rPh>
    <phoneticPr fontId="6"/>
  </si>
  <si>
    <t>このアーツを組み合わせた判定の判定率に+30%のボーナスを与える。</t>
    <rPh sb="6" eb="7">
      <t>ク</t>
    </rPh>
    <rPh sb="8" eb="9">
      <t>ア</t>
    </rPh>
    <rPh sb="12" eb="14">
      <t>ハンテイ</t>
    </rPh>
    <rPh sb="15" eb="17">
      <t>ハンテイ</t>
    </rPh>
    <rPh sb="17" eb="18">
      <t>リツ</t>
    </rPh>
    <rPh sb="29" eb="30">
      <t>アタ</t>
    </rPh>
    <phoneticPr fontId="6"/>
  </si>
  <si>
    <t>このアーツを組み合わせた〔運動〕判定のスペシャル率に+20%のボーナスを与える。</t>
    <rPh sb="6" eb="7">
      <t>ク</t>
    </rPh>
    <rPh sb="8" eb="9">
      <t>ア</t>
    </rPh>
    <rPh sb="13" eb="15">
      <t>ウンドウ</t>
    </rPh>
    <rPh sb="16" eb="18">
      <t>ハンテイ</t>
    </rPh>
    <rPh sb="24" eb="25">
      <t>リツ</t>
    </rPh>
    <rPh sb="36" eb="37">
      <t>アタ</t>
    </rPh>
    <phoneticPr fontId="6"/>
  </si>
  <si>
    <t>このアーツを組み合わせた〔観察〕判定のスペシャル率に+20%のボーナスを与える。</t>
    <rPh sb="6" eb="7">
      <t>ク</t>
    </rPh>
    <rPh sb="8" eb="9">
      <t>ア</t>
    </rPh>
    <rPh sb="13" eb="15">
      <t>カンサツ</t>
    </rPh>
    <rPh sb="16" eb="18">
      <t>ハンテイ</t>
    </rPh>
    <rPh sb="24" eb="25">
      <t>リツ</t>
    </rPh>
    <rPh sb="36" eb="37">
      <t>アタ</t>
    </rPh>
    <phoneticPr fontId="6"/>
  </si>
  <si>
    <t>このアーツを組み合わせた判定の判定率に+20%のボーナスを与える。</t>
    <rPh sb="6" eb="7">
      <t>ク</t>
    </rPh>
    <rPh sb="8" eb="9">
      <t>ア</t>
    </rPh>
    <rPh sb="12" eb="14">
      <t>ハンテイ</t>
    </rPh>
    <rPh sb="15" eb="17">
      <t>ハンテイ</t>
    </rPh>
    <rPh sb="17" eb="18">
      <t>リツ</t>
    </rPh>
    <rPh sb="29" eb="30">
      <t>アタ</t>
    </rPh>
    <phoneticPr fontId="6"/>
  </si>
  <si>
    <t>LV99</t>
    <phoneticPr fontId="6"/>
  </si>
  <si>
    <t>〔製作〕判定で「威力：殴+[この判定の判定率]÷10+LV×2]」の白兵攻撃を行う。この攻撃に対するリアクションの判定率に-[LV×10]%のペナルティを与える。</t>
    <rPh sb="1" eb="3">
      <t>セイサク</t>
    </rPh>
    <rPh sb="4" eb="6">
      <t>ハンテイ</t>
    </rPh>
    <rPh sb="8" eb="10">
      <t>イリョク</t>
    </rPh>
    <rPh sb="11" eb="12">
      <t>ナグ</t>
    </rPh>
    <rPh sb="16" eb="18">
      <t>ハンテイ</t>
    </rPh>
    <rPh sb="19" eb="21">
      <t>ハンテイ</t>
    </rPh>
    <rPh sb="21" eb="22">
      <t>リツ</t>
    </rPh>
    <rPh sb="34" eb="36">
      <t>ハクヘイ</t>
    </rPh>
    <rPh sb="36" eb="38">
      <t>コウゲキ</t>
    </rPh>
    <rPh sb="39" eb="40">
      <t>オコナ</t>
    </rPh>
    <rPh sb="44" eb="46">
      <t>コウゲキ</t>
    </rPh>
    <rPh sb="47" eb="48">
      <t>タイ</t>
    </rPh>
    <rPh sb="57" eb="59">
      <t>ハンテイ</t>
    </rPh>
    <rPh sb="59" eb="60">
      <t>リツ</t>
    </rPh>
    <rPh sb="77" eb="78">
      <t>アタ</t>
    </rPh>
    <phoneticPr fontId="6"/>
  </si>
  <si>
    <t>このアーツを組み合わせた〔隠密〕判定のスペシャル率に+20%のボーナスを与える。</t>
    <rPh sb="6" eb="7">
      <t>ク</t>
    </rPh>
    <rPh sb="8" eb="9">
      <t>ア</t>
    </rPh>
    <rPh sb="13" eb="15">
      <t>オンミツ</t>
    </rPh>
    <rPh sb="16" eb="18">
      <t>ハンテイ</t>
    </rPh>
    <rPh sb="24" eb="25">
      <t>リツ</t>
    </rPh>
    <rPh sb="36" eb="37">
      <t>アタ</t>
    </rPh>
    <phoneticPr fontId="6"/>
  </si>
  <si>
    <t>このアーツを組み合わせたガード判定のスペシャル率に+[LV×10]%のボーナスを与える。</t>
    <rPh sb="6" eb="7">
      <t>ク</t>
    </rPh>
    <rPh sb="8" eb="9">
      <t>ア</t>
    </rPh>
    <rPh sb="15" eb="17">
      <t>ハンテイ</t>
    </rPh>
    <rPh sb="23" eb="24">
      <t>リツ</t>
    </rPh>
    <rPh sb="40" eb="41">
      <t>アタ</t>
    </rPh>
    <phoneticPr fontId="3"/>
  </si>
  <si>
    <t>「威力：癒+[LV]×4」の物理攻撃を行う。LV3まで取得すると「タイミング：マイナー」でも使用できる。</t>
    <rPh sb="1" eb="3">
      <t>イリョク</t>
    </rPh>
    <rPh sb="4" eb="5">
      <t>ユ</t>
    </rPh>
    <rPh sb="14" eb="16">
      <t>ブツリ</t>
    </rPh>
    <rPh sb="16" eb="18">
      <t>コウゲキ</t>
    </rPh>
    <rPh sb="19" eb="20">
      <t>オコナ</t>
    </rPh>
    <rPh sb="27" eb="29">
      <t>シュトク</t>
    </rPh>
    <rPh sb="46" eb="48">
      <t>シヨウ</t>
    </rPh>
    <phoneticPr fontId="6"/>
  </si>
  <si>
    <t>「魔力：殴+6」の魔法攻撃を行う。このアーツを組み合わせた攻撃で1点でもダメージを与えた場合、対象に「汚染」をLV2で与える。</t>
    <rPh sb="1" eb="3">
      <t>マリョク</t>
    </rPh>
    <rPh sb="4" eb="5">
      <t>ナグ</t>
    </rPh>
    <rPh sb="9" eb="11">
      <t>マホウ</t>
    </rPh>
    <rPh sb="11" eb="13">
      <t>コウゲキ</t>
    </rPh>
    <rPh sb="14" eb="15">
      <t>オコナ</t>
    </rPh>
    <rPh sb="23" eb="24">
      <t>ク</t>
    </rPh>
    <rPh sb="25" eb="26">
      <t>ア</t>
    </rPh>
    <rPh sb="29" eb="31">
      <t>コウゲキ</t>
    </rPh>
    <rPh sb="33" eb="34">
      <t>テン</t>
    </rPh>
    <rPh sb="41" eb="42">
      <t>アタ</t>
    </rPh>
    <rPh sb="44" eb="46">
      <t>バアイ</t>
    </rPh>
    <rPh sb="47" eb="49">
      <t>タイショウ</t>
    </rPh>
    <rPh sb="51" eb="53">
      <t>オセン</t>
    </rPh>
    <rPh sb="59" eb="60">
      <t>アタ</t>
    </rPh>
    <phoneticPr fontId="3"/>
  </si>
  <si>
    <t>自身が「邪毒」「汚染」「浄化」のいずれかを対象に与える場合、その状態異常LVに+[LV]する(上限は越えない)。また、自身が与えた「邪毒」「汚染」「浄化」のいずれかが解除される時、[その状態異常LV×3]点のダメージを与える。</t>
    <rPh sb="0" eb="2">
      <t>ジシン</t>
    </rPh>
    <rPh sb="4" eb="5">
      <t>ジャ</t>
    </rPh>
    <rPh sb="5" eb="6">
      <t>ドク</t>
    </rPh>
    <rPh sb="8" eb="10">
      <t>オセン</t>
    </rPh>
    <rPh sb="12" eb="14">
      <t>ジョウカ</t>
    </rPh>
    <rPh sb="21" eb="23">
      <t>タイショウ</t>
    </rPh>
    <rPh sb="24" eb="25">
      <t>アタ</t>
    </rPh>
    <rPh sb="27" eb="29">
      <t>バアイ</t>
    </rPh>
    <rPh sb="32" eb="34">
      <t>ジョウタイ</t>
    </rPh>
    <rPh sb="34" eb="36">
      <t>イジョウ</t>
    </rPh>
    <rPh sb="47" eb="49">
      <t>ジョウゲン</t>
    </rPh>
    <rPh sb="50" eb="51">
      <t>コ</t>
    </rPh>
    <rPh sb="59" eb="61">
      <t>ジシン</t>
    </rPh>
    <rPh sb="62" eb="63">
      <t>アタ</t>
    </rPh>
    <rPh sb="83" eb="85">
      <t>カイジョ</t>
    </rPh>
    <rPh sb="88" eb="89">
      <t>トキ</t>
    </rPh>
    <rPh sb="93" eb="95">
      <t>ジョウタイ</t>
    </rPh>
    <rPh sb="95" eb="97">
      <t>イジョウ</t>
    </rPh>
    <rPh sb="102" eb="103">
      <t>テン</t>
    </rPh>
    <rPh sb="109" eb="110">
      <t>アタ</t>
    </rPh>
    <phoneticPr fontId="6"/>
  </si>
  <si>
    <t>次に行う射撃攻撃の命中判定のスペシャル率に+[LV×10]%のボーナスを与える。ただし、LV3では+40%となる。</t>
    <rPh sb="0" eb="1">
      <t>ツギ</t>
    </rPh>
    <rPh sb="2" eb="3">
      <t>オコナ</t>
    </rPh>
    <rPh sb="4" eb="6">
      <t>シャゲキ</t>
    </rPh>
    <rPh sb="6" eb="8">
      <t>コウゲキ</t>
    </rPh>
    <rPh sb="9" eb="11">
      <t>メイチュウ</t>
    </rPh>
    <rPh sb="11" eb="13">
      <t>ハンテイ</t>
    </rPh>
    <rPh sb="19" eb="20">
      <t>リツ</t>
    </rPh>
    <rPh sb="36" eb="37">
      <t>アタ</t>
    </rPh>
    <phoneticPr fontId="6"/>
  </si>
  <si>
    <t>このアーツを組み合わせた攻撃に対するリアクションの判定のスペシャル率に-[LV×10]%のペナルティを与える。ただし、LV3では-40%となる。</t>
    <rPh sb="6" eb="7">
      <t>ク</t>
    </rPh>
    <rPh sb="8" eb="9">
      <t>ア</t>
    </rPh>
    <rPh sb="12" eb="14">
      <t>コウゲキ</t>
    </rPh>
    <rPh sb="15" eb="16">
      <t>タイ</t>
    </rPh>
    <rPh sb="25" eb="27">
      <t>ハンテイ</t>
    </rPh>
    <rPh sb="33" eb="34">
      <t>リツ</t>
    </rPh>
    <rPh sb="51" eb="52">
      <t>アタ</t>
    </rPh>
    <phoneticPr fontId="6"/>
  </si>
  <si>
    <t>戦闘移動が行えず、全力移動では近距離までしか移動できない。メジャーアクションとリアクションの判定率に-20%のペナルティを受ける。次の自身のメジャーアクション終了時に自動的に解除される。</t>
    <rPh sb="46" eb="48">
      <t>ハンテイ</t>
    </rPh>
    <rPh sb="48" eb="49">
      <t>リツ</t>
    </rPh>
    <phoneticPr fontId="6"/>
  </si>
  <si>
    <t>敵対する対象に対する判定に-10%のペナルティ、味方に対する判定に+10%のボーナスを受ける。この状態異常は重複して受ける。クリンナップフェイズに自動的に解除される。</t>
    <phoneticPr fontId="6"/>
  </si>
  <si>
    <t>敵対する対象に対する判定に+10%のボーナス、味方に対する判定に-10%のペナルティを受ける。この状態異常は重複して受ける。クリンナップフェイズに自動的に解除される。</t>
    <phoneticPr fontId="6"/>
  </si>
  <si>
    <t>指定されたキャラクターに対して、「憎悪：○○」の形で受ける。そのキャラクターを対象に含まないメジャーアクションの判定に-30%のペナルティを受ける。指定されたキャラクターを対象に含むメジャーアクションを行ったメインフェイズ終了時、自動的に解除される。</t>
    <phoneticPr fontId="7"/>
  </si>
  <si>
    <t>「材質：金属」の防具を1つでも装備しているキャラクターは、あらゆる判定に-20%のペナルティを受ける。マイナーアクションかメジャーアクションを消費することで解除できる。デュルフのクラスを持つキャラクターは、このペナルティを受けない。</t>
    <phoneticPr fontId="7"/>
  </si>
  <si>
    <t>即座にメインフェイズを発生させる。「未行動」であればこのメインフェイズを行っても「行動済」にならず、「行動済」であってもこのメインフェイズは行える。このメインフェイズはあらゆる効果を無視して行え、行えるメジャーアクションは、「分類：魔法」のアーツか魔法攻撃のみが行える。このメジャーアクションでは判定の必要なく結果はスペシャルとなる。このメジャーアクションに対して、リアクションは発生しない。このメジャーアクションでアーツの代償は無視できるが、グロウの代償は支払う必要がある。</t>
    <rPh sb="18" eb="19">
      <t>ミ</t>
    </rPh>
    <rPh sb="19" eb="21">
      <t>コウドウ</t>
    </rPh>
    <rPh sb="36" eb="37">
      <t>オコナ</t>
    </rPh>
    <rPh sb="41" eb="43">
      <t>コウドウ</t>
    </rPh>
    <rPh sb="43" eb="44">
      <t>ズ</t>
    </rPh>
    <rPh sb="51" eb="53">
      <t>コウドウ</t>
    </rPh>
    <rPh sb="53" eb="54">
      <t>ズ</t>
    </rPh>
    <rPh sb="70" eb="71">
      <t>オコナ</t>
    </rPh>
    <rPh sb="88" eb="90">
      <t>コウカ</t>
    </rPh>
    <rPh sb="91" eb="93">
      <t>ムシ</t>
    </rPh>
    <rPh sb="95" eb="96">
      <t>オコナ</t>
    </rPh>
    <rPh sb="113" eb="115">
      <t>ブンルイ</t>
    </rPh>
    <rPh sb="116" eb="118">
      <t>マホウ</t>
    </rPh>
    <rPh sb="124" eb="126">
      <t>マホウ</t>
    </rPh>
    <rPh sb="126" eb="128">
      <t>コウゲキ</t>
    </rPh>
    <rPh sb="131" eb="132">
      <t>オコナ</t>
    </rPh>
    <rPh sb="212" eb="214">
      <t>ダイショウ</t>
    </rPh>
    <rPh sb="215" eb="217">
      <t>ムシ</t>
    </rPh>
    <rPh sb="226" eb="228">
      <t>ダイショウ</t>
    </rPh>
    <rPh sb="229" eb="231">
      <t>シハラ</t>
    </rPh>
    <rPh sb="232" eb="234">
      <t>ヒツヨウ</t>
    </rPh>
    <phoneticPr fontId="7"/>
  </si>
  <si>
    <t>対象に無+4D10点のダメージを与える。このダメージはカバーリング以外の方法で軽減できない。</t>
    <rPh sb="0" eb="2">
      <t>タイショウ</t>
    </rPh>
    <rPh sb="3" eb="4">
      <t>ム</t>
    </rPh>
    <rPh sb="9" eb="10">
      <t>テン</t>
    </rPh>
    <rPh sb="16" eb="17">
      <t>アタ</t>
    </rPh>
    <rPh sb="33" eb="35">
      <t>イガイ</t>
    </rPh>
    <rPh sb="36" eb="38">
      <t>ホウホウ</t>
    </rPh>
    <rPh sb="39" eb="41">
      <t>ケイゲン</t>
    </rPh>
    <phoneticPr fontId="7"/>
  </si>
  <si>
    <t>自分は対象にできない。対象の『傀儡』状態以外の状態異常を全て解除し、HPを完全に回復する。『魂魄四散』ならSPを-40まで回復する。『魂魄四散』状態を回復する場合、追加で3D10点のSPを支払う必要がある。「怨痕の解放」が起こった後、『魂魄四散』は回復できない。</t>
    <rPh sb="0" eb="2">
      <t>ジブン</t>
    </rPh>
    <rPh sb="3" eb="5">
      <t>タイショウ</t>
    </rPh>
    <rPh sb="11" eb="13">
      <t>タイショウ</t>
    </rPh>
    <rPh sb="37" eb="39">
      <t>カンゼン</t>
    </rPh>
    <rPh sb="40" eb="42">
      <t>カイフク</t>
    </rPh>
    <rPh sb="104" eb="106">
      <t>エンコン</t>
    </rPh>
    <rPh sb="107" eb="109">
      <t>カイホウ</t>
    </rPh>
    <rPh sb="111" eb="112">
      <t>オ</t>
    </rPh>
    <rPh sb="115" eb="116">
      <t>アト</t>
    </rPh>
    <phoneticPr fontId="7"/>
  </si>
  <si>
    <t>メジャーアクションの判定に成功した直後に発動できる。発動時、[任意の整数]を宣言する。[100-[任意の整数]×15]%を判定値とした判定を行う。この判定の結果はあらゆる効果で操作できない。判定に成功した時のみ、このメジャーアクションで行った行動結果を[任意の整数]回連続で追加して発生させる。この時、リアクションはそれぞれについて行うが、行った行動の判定結果、アーツの組み合わせ、対象は変更されない。また、発生した複数回の行動分、代償を複数回支払う必要もない。上記の判定に失敗した場合、メジャーアクションの判定は自動的にフェイタルとなる。</t>
    <rPh sb="75" eb="77">
      <t>ハンテイ</t>
    </rPh>
    <rPh sb="78" eb="80">
      <t>ケッカ</t>
    </rPh>
    <rPh sb="85" eb="87">
      <t>コウカ</t>
    </rPh>
    <rPh sb="88" eb="90">
      <t>ソウサ</t>
    </rPh>
    <rPh sb="134" eb="136">
      <t>レンゾク</t>
    </rPh>
    <rPh sb="137" eb="139">
      <t>ツイカ</t>
    </rPh>
    <phoneticPr fontId="7"/>
  </si>
  <si>
    <t>対象の『傀儡』『魂魄四散』以外の『昏倒』、『死亡』を含む状態異常、不利な効果を全て打ち消し、HPを1まで回復する。代償は「この効果で回復した対象のHP分、HPを減らす」ことである。</t>
    <rPh sb="0" eb="2">
      <t>タイショウ</t>
    </rPh>
    <rPh sb="52" eb="54">
      <t>カイフク</t>
    </rPh>
    <rPh sb="57" eb="59">
      <t>ダイショウ</t>
    </rPh>
    <rPh sb="63" eb="65">
      <t>コウカ</t>
    </rPh>
    <rPh sb="66" eb="68">
      <t>カイフク</t>
    </rPh>
    <rPh sb="70" eb="72">
      <t>タイショウ</t>
    </rPh>
    <rPh sb="75" eb="76">
      <t>ブン</t>
    </rPh>
    <rPh sb="80" eb="81">
      <t>ヘ</t>
    </rPh>
    <phoneticPr fontId="7"/>
  </si>
  <si>
    <t>建物や建造物、地形1つを破壊、あるいは天候（炎天、雨天、雷天など）を変更する。物の破壊に巻き込まれたキャラクターは、無+4D10点のダメージを受ける。具体的に巻き込まれるかどうかは、HLが判断する。このダメージはカバーリング以外の軽減は行えない。</t>
    <rPh sb="7" eb="9">
      <t>チケイ</t>
    </rPh>
    <rPh sb="12" eb="14">
      <t>ハカイ</t>
    </rPh>
    <rPh sb="19" eb="21">
      <t>テンコウ</t>
    </rPh>
    <rPh sb="22" eb="24">
      <t>エンテン</t>
    </rPh>
    <rPh sb="25" eb="27">
      <t>ウテン</t>
    </rPh>
    <rPh sb="28" eb="29">
      <t>カミナリ</t>
    </rPh>
    <rPh sb="29" eb="30">
      <t>テン</t>
    </rPh>
    <rPh sb="34" eb="36">
      <t>ヘンコウ</t>
    </rPh>
    <rPh sb="39" eb="40">
      <t>モノ</t>
    </rPh>
    <rPh sb="58" eb="59">
      <t>ム</t>
    </rPh>
    <rPh sb="112" eb="114">
      <t>イガイ</t>
    </rPh>
    <rPh sb="115" eb="117">
      <t>ケイゲン</t>
    </rPh>
    <rPh sb="118" eb="119">
      <t>オコナ</t>
    </rPh>
    <phoneticPr fontId="7"/>
  </si>
  <si>
    <t>即座にメインフェイズを発生させる。「未行動」であればこのメインフェイズを行っても「行動済」にならず、「行動済」であってもこのメインフェイズは行える。このメインフェイズで行えるメジャーアクションは、白兵攻撃を行うものしか行えない。このメジャーアクションでは判定の必要なく結果はスペシャルとなる。このメジャーアクションに対して、リアクションは発生しない。このメジャーアクションでアーツの代償は無視できるが、グロウの代償は支払う必要がある。</t>
    <rPh sb="100" eb="102">
      <t>コウゲキ</t>
    </rPh>
    <rPh sb="103" eb="104">
      <t>オコナ</t>
    </rPh>
    <rPh sb="109" eb="110">
      <t>オコナ</t>
    </rPh>
    <phoneticPr fontId="7"/>
  </si>
  <si>
    <t>即座にメインフェイズを発生させる。「未行動」であればこのメインフェイズを行っても「行動済」にならず、「行動済」であってもこのメインフェイズは行える。そのメインフェイズは白兵攻撃を行うもののみになり、それらの技能が使用不可能でも使用できる。このメジャーアクションは判定の必要なくスペシャルで成功する。このメジャーアクションに対してリアクションは発生しない。このメジャーアクションでアーツの代償は無視できるが、グロウの代償は支払う必要がある。</t>
    <rPh sb="0" eb="2">
      <t>ソクザ</t>
    </rPh>
    <rPh sb="11" eb="13">
      <t>ハッセイ</t>
    </rPh>
    <rPh sb="84" eb="86">
      <t>ハクヘイ</t>
    </rPh>
    <rPh sb="86" eb="88">
      <t>コウゲキ</t>
    </rPh>
    <rPh sb="89" eb="90">
      <t>オコナ</t>
    </rPh>
    <rPh sb="103" eb="105">
      <t>ギノウ</t>
    </rPh>
    <rPh sb="106" eb="108">
      <t>シヨウ</t>
    </rPh>
    <rPh sb="108" eb="111">
      <t>フカノウ</t>
    </rPh>
    <rPh sb="113" eb="115">
      <t>シヨウ</t>
    </rPh>
    <rPh sb="131" eb="133">
      <t>ハンテイ</t>
    </rPh>
    <rPh sb="134" eb="136">
      <t>ヒツヨウ</t>
    </rPh>
    <rPh sb="144" eb="146">
      <t>セイコウ</t>
    </rPh>
    <rPh sb="161" eb="162">
      <t>タイ</t>
    </rPh>
    <rPh sb="171" eb="173">
      <t>ハッセイ</t>
    </rPh>
    <phoneticPr fontId="7"/>
  </si>
  <si>
    <t>即座にメインフェイズを発生させる。「未行動」であればこのメインフェイズを行っても「行動済」にならず、「行動済」であってもこのメインフェイズは行える。このメインフェイズで用いるアーツには代償は無視でき、アーツの「Sx」「Rx」の使用回数制限を無視できる。このメインフェイズで行えるメジャーアクションは、白兵攻撃を行うものしか行えず、 それらの技能が使用不可能でも使用できる。このメジャーアクションでは判定の必要なく結果はクリティカルとなる。このメジャーアクションに対して、リアクションは発生しない。この攻撃で怨痕者のDPを0にした場合、即座に『魂魄四散』させることができる。代償は「自身の最大HPと等しいダメージを受けること」である。このダメージはあらゆる効果で軽減・移し替えできない。</t>
    <rPh sb="84" eb="85">
      <t>モチ</t>
    </rPh>
    <rPh sb="92" eb="94">
      <t>ダイショウ</t>
    </rPh>
    <rPh sb="95" eb="97">
      <t>ムシ</t>
    </rPh>
    <rPh sb="113" eb="115">
      <t>シヨウ</t>
    </rPh>
    <rPh sb="115" eb="117">
      <t>カイスウ</t>
    </rPh>
    <rPh sb="117" eb="119">
      <t>セイゲン</t>
    </rPh>
    <rPh sb="120" eb="122">
      <t>ムシ</t>
    </rPh>
    <rPh sb="152" eb="154">
      <t>コウゲキ</t>
    </rPh>
    <rPh sb="155" eb="156">
      <t>オコナ</t>
    </rPh>
    <rPh sb="161" eb="162">
      <t>オコナ</t>
    </rPh>
    <rPh sb="286" eb="288">
      <t>ダイショウ</t>
    </rPh>
    <rPh sb="290" eb="292">
      <t>ジシン</t>
    </rPh>
    <rPh sb="293" eb="295">
      <t>サイダイ</t>
    </rPh>
    <rPh sb="298" eb="299">
      <t>ヒト</t>
    </rPh>
    <rPh sb="306" eb="307">
      <t>ウ</t>
    </rPh>
    <rPh sb="327" eb="329">
      <t>コウカ</t>
    </rPh>
    <rPh sb="330" eb="332">
      <t>ケイゲン</t>
    </rPh>
    <rPh sb="333" eb="334">
      <t>ウツ</t>
    </rPh>
    <rPh sb="335" eb="336">
      <t>カ</t>
    </rPh>
    <phoneticPr fontId="7"/>
  </si>
  <si>
    <t>クリンナップフェイズまたはシーン終了時まで、全てのキャラクターはグロウ・刻印を発動できなくなる。∴呪鎖∴、∴戦神機構∴の両方の効果の発動に際して同時に発動することで、前述の効果に加え、それらグロウの効果を打ち消すことができる。</t>
    <rPh sb="16" eb="19">
      <t>シュウリョウジ</t>
    </rPh>
    <rPh sb="36" eb="38">
      <t>コクイン</t>
    </rPh>
    <rPh sb="49" eb="50">
      <t>ジュ</t>
    </rPh>
    <rPh sb="50" eb="51">
      <t>サ</t>
    </rPh>
    <rPh sb="54" eb="56">
      <t>センシン</t>
    </rPh>
    <rPh sb="56" eb="58">
      <t>キコウ</t>
    </rPh>
    <rPh sb="83" eb="85">
      <t>ゼンジュツ</t>
    </rPh>
    <rPh sb="86" eb="88">
      <t>コウカ</t>
    </rPh>
    <rPh sb="89" eb="90">
      <t>クワ</t>
    </rPh>
    <rPh sb="102" eb="103">
      <t>ウ</t>
    </rPh>
    <rPh sb="104" eb="105">
      <t>ケ</t>
    </rPh>
    <phoneticPr fontId="7"/>
  </si>
  <si>
    <t>即座にメインフェイズを発生させる。そのメインフェイズは判定の必要なく成功し、リアクションは発生しない。また、そのダメージ適用後まで、自身と攻撃の対象は隠密状態となる。隠密状態のキャラクターは何らかの効果の対象に指定することはできない。このメジャーアクションでアーツの代償は無視できるが、グロウの代償は支払う必要がある。</t>
    <rPh sb="0" eb="2">
      <t>ソクザ</t>
    </rPh>
    <rPh sb="11" eb="13">
      <t>ハッセイ</t>
    </rPh>
    <rPh sb="27" eb="29">
      <t>ハンテイ</t>
    </rPh>
    <rPh sb="30" eb="32">
      <t>ヒツヨウ</t>
    </rPh>
    <rPh sb="34" eb="36">
      <t>セイコウ</t>
    </rPh>
    <rPh sb="45" eb="47">
      <t>ハッセイ</t>
    </rPh>
    <rPh sb="60" eb="62">
      <t>テキヨウ</t>
    </rPh>
    <rPh sb="62" eb="63">
      <t>ゴ</t>
    </rPh>
    <rPh sb="66" eb="68">
      <t>ジシン</t>
    </rPh>
    <rPh sb="69" eb="71">
      <t>コウゲキ</t>
    </rPh>
    <rPh sb="72" eb="74">
      <t>タイショウ</t>
    </rPh>
    <rPh sb="75" eb="77">
      <t>オンミツ</t>
    </rPh>
    <rPh sb="77" eb="79">
      <t>ジョウタイ</t>
    </rPh>
    <rPh sb="83" eb="85">
      <t>オンミツ</t>
    </rPh>
    <rPh sb="85" eb="87">
      <t>ジョウタイ</t>
    </rPh>
    <rPh sb="95" eb="96">
      <t>ナン</t>
    </rPh>
    <rPh sb="99" eb="101">
      <t>コウカ</t>
    </rPh>
    <rPh sb="102" eb="104">
      <t>タイショウ</t>
    </rPh>
    <rPh sb="105" eb="107">
      <t>シテイ</t>
    </rPh>
    <phoneticPr fontId="7"/>
  </si>
  <si>
    <t>即座にメインフェイズを発生させる。「未行動」であればこのメインフェイズを行っても「行動済」にならず、「行動済」であってもこのメインフェイズは行える。このメインフェイズで行えるメジャーアクションは、射撃攻撃を行うもののみとなる。このメジャーアクションでは判定の必要なく結果はスペシャルとなる。このメジャーアクションに対して、リアクションは発生しない。このメジャーアクションでアーツの代償は無視できるが、グロウの代償は支払う必要がある。</t>
    <rPh sb="98" eb="100">
      <t>シャゲキ</t>
    </rPh>
    <rPh sb="100" eb="102">
      <t>コウゲキ</t>
    </rPh>
    <rPh sb="103" eb="104">
      <t>オコナ</t>
    </rPh>
    <phoneticPr fontId="7"/>
  </si>
  <si>
    <t>S[1D10]</t>
    <phoneticPr fontId="7"/>
  </si>
  <si>
    <t>即座にメインフェイズを発生させる。「未行動」であればこのメインフェイズを行っても「行動済」にならず、「行動済」であってもこのメインフェイズは行える。このメインフェイズで用いるアーツには代償が必要なくなり、アーツの「Sx」「Rx」の使用回数制限を無視できる。射程はシーンとなり、至近に対しても射撃攻撃を行える。このメインフェイズで行えるメジャーアクションは、射撃攻撃を行うもののみとなり、このメジャーアクションでは判定の必要なく結果はスペシャルとなる。このメジャーアクションに対して、リアクションは発生しない。このメジャーアクションでアーツの代償は無視できるが、グロウの代償は支払う必要がある。</t>
    <rPh sb="128" eb="130">
      <t>シャテイ</t>
    </rPh>
    <rPh sb="138" eb="140">
      <t>シキン</t>
    </rPh>
    <rPh sb="141" eb="142">
      <t>タイ</t>
    </rPh>
    <rPh sb="145" eb="147">
      <t>シャゲキ</t>
    </rPh>
    <rPh sb="147" eb="149">
      <t>コウゲキ</t>
    </rPh>
    <rPh sb="150" eb="151">
      <t>オコナ</t>
    </rPh>
    <rPh sb="180" eb="182">
      <t>コウゲキ</t>
    </rPh>
    <rPh sb="183" eb="184">
      <t>オコナ</t>
    </rPh>
    <phoneticPr fontId="7"/>
  </si>
  <si>
    <t>両手に別々の武器を持っている扱いにできる。もう一つの武器はこの武器と同じ威力と魔力を持ち、それ以外は「-」となる。</t>
    <rPh sb="0" eb="2">
      <t>リョウテ</t>
    </rPh>
    <rPh sb="3" eb="5">
      <t>ベツベツ</t>
    </rPh>
    <rPh sb="6" eb="8">
      <t>ブキ</t>
    </rPh>
    <rPh sb="9" eb="10">
      <t>モ</t>
    </rPh>
    <rPh sb="14" eb="15">
      <t>アツカ</t>
    </rPh>
    <rPh sb="23" eb="24">
      <t>ヒト</t>
    </rPh>
    <rPh sb="26" eb="28">
      <t>ブキ</t>
    </rPh>
    <rPh sb="31" eb="33">
      <t>ブキ</t>
    </rPh>
    <rPh sb="34" eb="35">
      <t>オナ</t>
    </rPh>
    <rPh sb="36" eb="38">
      <t>イリョク</t>
    </rPh>
    <rPh sb="39" eb="41">
      <t>マリョク</t>
    </rPh>
    <rPh sb="42" eb="43">
      <t>モ</t>
    </rPh>
    <rPh sb="47" eb="49">
      <t>イガイ</t>
    </rPh>
    <phoneticPr fontId="6"/>
  </si>
  <si>
    <t>そのレリックは「分類：暗器」でもあるように扱え、〔隠密〕でも使用できるようになる。</t>
    <rPh sb="8" eb="10">
      <t>ブンルイ</t>
    </rPh>
    <rPh sb="11" eb="13">
      <t>アンキ</t>
    </rPh>
    <rPh sb="21" eb="22">
      <t>アツカ</t>
    </rPh>
    <rPh sb="25" eb="27">
      <t>オンミツ</t>
    </rPh>
    <rPh sb="30" eb="32">
      <t>シヨウ</t>
    </rPh>
    <phoneticPr fontId="6"/>
  </si>
  <si>
    <t>そのレリックはオートアクションで準備できる。また、そのレリックを用いたあらゆる判定のスペシャル率に+10%ボーナスを与える。</t>
    <rPh sb="16" eb="18">
      <t>ジュンビ</t>
    </rPh>
    <rPh sb="32" eb="33">
      <t>モチ</t>
    </rPh>
    <rPh sb="39" eb="41">
      <t>ハンテイ</t>
    </rPh>
    <rPh sb="47" eb="48">
      <t>リツ</t>
    </rPh>
    <rPh sb="58" eb="59">
      <t>アタ</t>
    </rPh>
    <phoneticPr fontId="6"/>
  </si>
  <si>
    <t>トライブクラスがデュルフのキャラクターが《蹄人の血》を取得した場合、「雨天」、「炎天」をどう処理しますか？</t>
    <rPh sb="21" eb="22">
      <t>ヒヅメ</t>
    </rPh>
    <rPh sb="22" eb="23">
      <t>ヒト</t>
    </rPh>
    <rPh sb="24" eb="25">
      <t>チ</t>
    </rPh>
    <rPh sb="27" eb="29">
      <t>シュトク</t>
    </rPh>
    <rPh sb="31" eb="33">
      <t>バアイ</t>
    </rPh>
    <rPh sb="35" eb="37">
      <t>ウテン</t>
    </rPh>
    <rPh sb="40" eb="42">
      <t>エンテン</t>
    </rPh>
    <rPh sb="46" eb="48">
      <t>ショリ</t>
    </rPh>
    <phoneticPr fontId="7"/>
  </si>
  <si>
    <t>いつでも使用できます。その効果で発生したメインフェイズは、行動済みでも行動することができます。また、未行動である時にそのメインフェイズが終了しても行動済みになりません。さらに、「魂魄四散」や「死亡」、「昏倒」を含むあらゆる状態異常を受けている間でも行動することができます。</t>
    <rPh sb="4" eb="6">
      <t>シヨウ</t>
    </rPh>
    <rPh sb="13" eb="15">
      <t>コウカ</t>
    </rPh>
    <rPh sb="16" eb="18">
      <t>ハッセイ</t>
    </rPh>
    <rPh sb="29" eb="31">
      <t>コウドウ</t>
    </rPh>
    <rPh sb="31" eb="32">
      <t>ズ</t>
    </rPh>
    <rPh sb="35" eb="37">
      <t>コウドウ</t>
    </rPh>
    <rPh sb="50" eb="51">
      <t>ミ</t>
    </rPh>
    <rPh sb="51" eb="53">
      <t>コウドウ</t>
    </rPh>
    <rPh sb="56" eb="57">
      <t>トキ</t>
    </rPh>
    <rPh sb="68" eb="70">
      <t>シュウリョウ</t>
    </rPh>
    <rPh sb="73" eb="75">
      <t>コウドウ</t>
    </rPh>
    <rPh sb="75" eb="76">
      <t>ズ</t>
    </rPh>
    <rPh sb="89" eb="91">
      <t>コンパク</t>
    </rPh>
    <rPh sb="91" eb="93">
      <t>シサン</t>
    </rPh>
    <rPh sb="96" eb="98">
      <t>シボウ</t>
    </rPh>
    <rPh sb="101" eb="103">
      <t>コントウ</t>
    </rPh>
    <rPh sb="105" eb="106">
      <t>フク</t>
    </rPh>
    <rPh sb="111" eb="113">
      <t>ジョウタイ</t>
    </rPh>
    <rPh sb="113" eb="115">
      <t>イジョウ</t>
    </rPh>
    <rPh sb="116" eb="117">
      <t>ウ</t>
    </rPh>
    <rPh sb="121" eb="122">
      <t>アイダ</t>
    </rPh>
    <rPh sb="124" eb="126">
      <t>コウドウ</t>
    </rPh>
    <phoneticPr fontId="6"/>
  </si>
  <si>
    <t>A</t>
    <phoneticPr fontId="6"/>
  </si>
  <si>
    <t>擬魔</t>
    <rPh sb="0" eb="1">
      <t>ギ</t>
    </rPh>
    <rPh sb="1" eb="2">
      <t>マ</t>
    </rPh>
    <phoneticPr fontId="6"/>
  </si>
  <si>
    <t>技能変更</t>
    <rPh sb="0" eb="2">
      <t>ギノウ</t>
    </rPh>
    <rPh sb="2" eb="4">
      <t>ヘンコウ</t>
    </rPh>
    <phoneticPr fontId="6"/>
  </si>
  <si>
    <t>斬+0</t>
    <rPh sb="0" eb="1">
      <t>ザン</t>
    </rPh>
    <phoneticPr fontId="6"/>
  </si>
  <si>
    <t>刺-1</t>
    <rPh sb="0" eb="1">
      <t>サ</t>
    </rPh>
    <phoneticPr fontId="6"/>
  </si>
  <si>
    <t>殴-2</t>
    <rPh sb="0" eb="1">
      <t>ナグ</t>
    </rPh>
    <phoneticPr fontId="6"/>
  </si>
  <si>
    <t>魔力-3</t>
    <rPh sb="0" eb="2">
      <t>マリョク</t>
    </rPh>
    <phoneticPr fontId="6"/>
  </si>
  <si>
    <t>防御値-2</t>
    <rPh sb="0" eb="2">
      <t>ボウギョ</t>
    </rPh>
    <rPh sb="2" eb="3">
      <t>チ</t>
    </rPh>
    <phoneticPr fontId="6"/>
  </si>
  <si>
    <t>抵抗値-2</t>
    <rPh sb="0" eb="3">
      <t>テイコウチ</t>
    </rPh>
    <phoneticPr fontId="6"/>
  </si>
  <si>
    <t>無-3</t>
    <rPh sb="0" eb="1">
      <t>ム</t>
    </rPh>
    <phoneticPr fontId="6"/>
  </si>
  <si>
    <t>プレアクトに技能率を1つ指定し、その技能率でその武器が使用できるようになる。</t>
    <rPh sb="6" eb="8">
      <t>ギノウ</t>
    </rPh>
    <rPh sb="8" eb="9">
      <t>リツ</t>
    </rPh>
    <rPh sb="12" eb="14">
      <t>シテイ</t>
    </rPh>
    <rPh sb="18" eb="20">
      <t>ギノウ</t>
    </rPh>
    <rPh sb="20" eb="21">
      <t>リツ</t>
    </rPh>
    <rPh sb="24" eb="26">
      <t>ブキ</t>
    </rPh>
    <rPh sb="27" eb="29">
      <t>シヨウ</t>
    </rPh>
    <phoneticPr fontId="6"/>
  </si>
  <si>
    <t>「分類：肉体」のレリックを取得している場合のみ、このアーツは取得できる。このアーツを組み合わせた攻撃では、所持するレリック1つの威力固定値1つを2倍としてダメージ計算する。</t>
    <rPh sb="1" eb="3">
      <t>ブンルイ</t>
    </rPh>
    <rPh sb="4" eb="6">
      <t>ニクタイ</t>
    </rPh>
    <rPh sb="13" eb="15">
      <t>シュトク</t>
    </rPh>
    <rPh sb="19" eb="21">
      <t>バアイ</t>
    </rPh>
    <rPh sb="30" eb="32">
      <t>シュトク</t>
    </rPh>
    <rPh sb="42" eb="43">
      <t>ク</t>
    </rPh>
    <rPh sb="44" eb="45">
      <t>ア</t>
    </rPh>
    <rPh sb="48" eb="50">
      <t>コウゲキ</t>
    </rPh>
    <rPh sb="53" eb="55">
      <t>ショジ</t>
    </rPh>
    <rPh sb="64" eb="66">
      <t>イリョク</t>
    </rPh>
    <rPh sb="66" eb="69">
      <t>コテイチ</t>
    </rPh>
    <rPh sb="73" eb="74">
      <t>バイ</t>
    </rPh>
    <rPh sb="81" eb="83">
      <t>ケイサン</t>
    </rPh>
    <phoneticPr fontId="6"/>
  </si>
  <si>
    <t>自身の「分類：肉体」の武器(レリック含む)1つの威力固定値を+[LV×3]する。</t>
    <rPh sb="0" eb="2">
      <t>ジシン</t>
    </rPh>
    <rPh sb="4" eb="6">
      <t>ブンルイ</t>
    </rPh>
    <rPh sb="7" eb="9">
      <t>ニクタイ</t>
    </rPh>
    <rPh sb="11" eb="13">
      <t>ブキ</t>
    </rPh>
    <rPh sb="18" eb="19">
      <t>フク</t>
    </rPh>
    <rPh sb="24" eb="26">
      <t>イリョク</t>
    </rPh>
    <rPh sb="26" eb="29">
      <t>コテイチ</t>
    </rPh>
    <phoneticPr fontId="3"/>
  </si>
  <si>
    <t>「分類：肉体」の武器(レリック含む)を準備している時のみ使用できる。このアーツを組み合わせた格闘攻撃を「射程：シーン」に変更する。</t>
    <rPh sb="1" eb="3">
      <t>ブンルイ</t>
    </rPh>
    <rPh sb="4" eb="6">
      <t>ニクタイ</t>
    </rPh>
    <rPh sb="8" eb="10">
      <t>ブキ</t>
    </rPh>
    <rPh sb="15" eb="16">
      <t>フク</t>
    </rPh>
    <rPh sb="19" eb="21">
      <t>ジュンビ</t>
    </rPh>
    <rPh sb="25" eb="26">
      <t>トキ</t>
    </rPh>
    <rPh sb="28" eb="30">
      <t>シヨウ</t>
    </rPh>
    <rPh sb="40" eb="41">
      <t>ク</t>
    </rPh>
    <rPh sb="42" eb="43">
      <t>ア</t>
    </rPh>
    <rPh sb="46" eb="48">
      <t>カクトウ</t>
    </rPh>
    <rPh sb="48" eb="50">
      <t>コウゲキ</t>
    </rPh>
    <rPh sb="52" eb="54">
      <t>シャテイ</t>
    </rPh>
    <rPh sb="60" eb="62">
      <t>ヘンコウ</t>
    </rPh>
    <phoneticPr fontId="3"/>
  </si>
  <si>
    <t>「分類：肉体」の武器(レリック含む)を準備している時のみ使用できる。このアーツを組み合わせた格闘攻撃を「威力：無」に変更する。「材質：金属」の防具を装備していると使用できない。</t>
    <rPh sb="4" eb="6">
      <t>ニクタイ</t>
    </rPh>
    <rPh sb="8" eb="10">
      <t>ブキ</t>
    </rPh>
    <rPh sb="15" eb="16">
      <t>フク</t>
    </rPh>
    <rPh sb="52" eb="54">
      <t>イリョク</t>
    </rPh>
    <rPh sb="55" eb="56">
      <t>ム</t>
    </rPh>
    <phoneticPr fontId="3"/>
  </si>
  <si>
    <t>「分類：肉体」の武器(レリック含む)を準備している時のみ使用できる。このアーツを組み合わせた物理攻撃のダメージはアーツやアイテムによって軽減できない。「材質：金属」の防具を装備していると使用できない。</t>
    <rPh sb="4" eb="6">
      <t>ニクタイ</t>
    </rPh>
    <rPh sb="8" eb="10">
      <t>ブキ</t>
    </rPh>
    <rPh sb="15" eb="16">
      <t>フク</t>
    </rPh>
    <rPh sb="46" eb="48">
      <t>ブツリ</t>
    </rPh>
    <rPh sb="68" eb="70">
      <t>ケイゲン</t>
    </rPh>
    <phoneticPr fontId="3"/>
  </si>
  <si>
    <t>「分類：肉体」の武器(レリック含む)を準備している時のみ使用できる。このアーツを組み合わせた物理攻撃のダメージロールに+2D10する。対象のHPは1より少なくならず、対象のHPを1にしたなら「気絶」を与える。</t>
    <rPh sb="4" eb="6">
      <t>ニクタイ</t>
    </rPh>
    <rPh sb="8" eb="10">
      <t>ブキ</t>
    </rPh>
    <rPh sb="15" eb="16">
      <t>フク</t>
    </rPh>
    <rPh sb="46" eb="48">
      <t>ブツリ</t>
    </rPh>
    <rPh sb="67" eb="69">
      <t>タイショウ</t>
    </rPh>
    <rPh sb="76" eb="77">
      <t>スク</t>
    </rPh>
    <rPh sb="83" eb="85">
      <t>タイショウ</t>
    </rPh>
    <rPh sb="96" eb="98">
      <t>キゼツ</t>
    </rPh>
    <rPh sb="100" eb="101">
      <t>アタ</t>
    </rPh>
    <phoneticPr fontId="3"/>
  </si>
  <si>
    <t>爆破の刻印</t>
    <rPh sb="0" eb="2">
      <t>バクハ</t>
    </rPh>
    <rPh sb="3" eb="5">
      <t>コクイン</t>
    </rPh>
    <phoneticPr fontId="6"/>
  </si>
  <si>
    <t>穢れた聖剣の印</t>
    <rPh sb="0" eb="1">
      <t>ケガ</t>
    </rPh>
    <rPh sb="3" eb="5">
      <t>セイケン</t>
    </rPh>
    <rPh sb="6" eb="7">
      <t>イン</t>
    </rPh>
    <phoneticPr fontId="6"/>
  </si>
  <si>
    <t>憑依の印</t>
    <rPh sb="0" eb="2">
      <t>ヒョウイ</t>
    </rPh>
    <rPh sb="3" eb="4">
      <t>イン</t>
    </rPh>
    <phoneticPr fontId="6"/>
  </si>
  <si>
    <t>制限</t>
    <rPh sb="0" eb="2">
      <t>セイゲン</t>
    </rPh>
    <phoneticPr fontId="6"/>
  </si>
  <si>
    <t>A1</t>
    <phoneticPr fontId="6"/>
  </si>
  <si>
    <t>全なる魂への慈愛の遺志</t>
    <rPh sb="0" eb="1">
      <t>スベ</t>
    </rPh>
    <rPh sb="3" eb="4">
      <t>タマシイ</t>
    </rPh>
    <rPh sb="6" eb="8">
      <t>ジアイ</t>
    </rPh>
    <rPh sb="9" eb="11">
      <t>イシ</t>
    </rPh>
    <phoneticPr fontId="6"/>
  </si>
  <si>
    <t>「分類：魔法」のアーツを使用する際に使用する。その代償のうち、R代償を同値のH代償に、S代償を2倍のH代償に置き換える。</t>
    <rPh sb="1" eb="3">
      <t>ブンルイ</t>
    </rPh>
    <rPh sb="4" eb="6">
      <t>マホウ</t>
    </rPh>
    <rPh sb="12" eb="14">
      <t>シヨウ</t>
    </rPh>
    <rPh sb="16" eb="17">
      <t>サイ</t>
    </rPh>
    <rPh sb="18" eb="20">
      <t>シヨウ</t>
    </rPh>
    <rPh sb="25" eb="27">
      <t>ダイショウ</t>
    </rPh>
    <rPh sb="32" eb="34">
      <t>ダイショウ</t>
    </rPh>
    <rPh sb="35" eb="37">
      <t>ドウチ</t>
    </rPh>
    <rPh sb="39" eb="41">
      <t>ダイショウ</t>
    </rPh>
    <rPh sb="44" eb="46">
      <t>ダイショウ</t>
    </rPh>
    <rPh sb="48" eb="49">
      <t>バイ</t>
    </rPh>
    <rPh sb="51" eb="53">
      <t>ダイショウ</t>
    </rPh>
    <rPh sb="54" eb="55">
      <t>オ</t>
    </rPh>
    <rPh sb="56" eb="57">
      <t>カ</t>
    </rPh>
    <phoneticPr fontId="6"/>
  </si>
  <si>
    <t>対象のスペシャル率を5%にする。</t>
    <rPh sb="0" eb="2">
      <t>タイショウ</t>
    </rPh>
    <rPh sb="8" eb="9">
      <t>リツ</t>
    </rPh>
    <phoneticPr fontId="6"/>
  </si>
  <si>
    <t>S3</t>
    <phoneticPr fontId="6"/>
  </si>
  <si>
    <t>いつでも</t>
    <phoneticPr fontId="6"/>
  </si>
  <si>
    <t>任意の数を宣言する。代償はS[宣言した数×5]となり、対象のSPを同じだけ回復する。</t>
    <rPh sb="0" eb="2">
      <t>ニンイ</t>
    </rPh>
    <rPh sb="3" eb="4">
      <t>カズ</t>
    </rPh>
    <rPh sb="5" eb="7">
      <t>センゲン</t>
    </rPh>
    <rPh sb="10" eb="12">
      <t>ダイショウ</t>
    </rPh>
    <rPh sb="15" eb="17">
      <t>センゲン</t>
    </rPh>
    <rPh sb="19" eb="20">
      <t>カズ</t>
    </rPh>
    <rPh sb="27" eb="29">
      <t>タイショウ</t>
    </rPh>
    <rPh sb="33" eb="34">
      <t>オナ</t>
    </rPh>
    <rPh sb="37" eb="39">
      <t>カイフク</t>
    </rPh>
    <phoneticPr fontId="6"/>
  </si>
  <si>
    <t>自身のメジャーアクションの前に使用する。次に行う攻撃の射程を至近に変更するか1段階延長し、その攻撃で与えるダメージに+5点する。</t>
    <rPh sb="0" eb="2">
      <t>ジシン</t>
    </rPh>
    <rPh sb="13" eb="14">
      <t>マエ</t>
    </rPh>
    <rPh sb="15" eb="17">
      <t>シヨウ</t>
    </rPh>
    <rPh sb="20" eb="21">
      <t>ツギ</t>
    </rPh>
    <rPh sb="22" eb="23">
      <t>オコナ</t>
    </rPh>
    <rPh sb="24" eb="26">
      <t>コウゲキ</t>
    </rPh>
    <rPh sb="27" eb="29">
      <t>シャテイ</t>
    </rPh>
    <rPh sb="30" eb="32">
      <t>シキン</t>
    </rPh>
    <rPh sb="33" eb="35">
      <t>ヘンコウ</t>
    </rPh>
    <rPh sb="39" eb="41">
      <t>ダンカイ</t>
    </rPh>
    <rPh sb="41" eb="43">
      <t>エンチョウ</t>
    </rPh>
    <rPh sb="47" eb="49">
      <t>コウゲキ</t>
    </rPh>
    <rPh sb="50" eb="51">
      <t>アタ</t>
    </rPh>
    <rPh sb="60" eb="61">
      <t>テン</t>
    </rPh>
    <phoneticPr fontId="6"/>
  </si>
  <si>
    <t>対象の判定のスペシャル率に+30%のボーナスを与え、振りなおす(対象の同意は不要)。</t>
    <rPh sb="0" eb="2">
      <t>タイショウ</t>
    </rPh>
    <rPh sb="3" eb="5">
      <t>ハンテイ</t>
    </rPh>
    <rPh sb="11" eb="12">
      <t>リツ</t>
    </rPh>
    <rPh sb="23" eb="24">
      <t>アタ</t>
    </rPh>
    <rPh sb="26" eb="27">
      <t>フ</t>
    </rPh>
    <rPh sb="32" eb="34">
      <t>タイショウ</t>
    </rPh>
    <rPh sb="35" eb="37">
      <t>ドウイ</t>
    </rPh>
    <rPh sb="38" eb="40">
      <t>フヨウ</t>
    </rPh>
    <phoneticPr fontId="6"/>
  </si>
  <si>
    <t>自身がカバーリングを行う場合、自身とカバーリングの対象が攻撃の対象に選ばれていてもダメージが2倍にならず、受けるダメージを5点軽減する。</t>
    <rPh sb="0" eb="2">
      <t>ジシン</t>
    </rPh>
    <rPh sb="10" eb="11">
      <t>オコナ</t>
    </rPh>
    <rPh sb="12" eb="14">
      <t>バアイ</t>
    </rPh>
    <rPh sb="15" eb="17">
      <t>ジシン</t>
    </rPh>
    <rPh sb="25" eb="27">
      <t>タイショウ</t>
    </rPh>
    <rPh sb="28" eb="30">
      <t>コウゲキ</t>
    </rPh>
    <rPh sb="31" eb="33">
      <t>タイショウ</t>
    </rPh>
    <rPh sb="34" eb="35">
      <t>エラ</t>
    </rPh>
    <rPh sb="47" eb="48">
      <t>バイ</t>
    </rPh>
    <rPh sb="53" eb="54">
      <t>ウ</t>
    </rPh>
    <rPh sb="62" eb="63">
      <t>テン</t>
    </rPh>
    <rPh sb="63" eb="65">
      <t>ケイゲン</t>
    </rPh>
    <phoneticPr fontId="6"/>
  </si>
  <si>
    <t>なし</t>
    <phoneticPr fontId="6"/>
  </si>
  <si>
    <t>自身の攻撃で使用できる。3ホーン以下のアイテムを1個取得するか、攻撃対象のアイテム1個を盗む。</t>
    <rPh sb="0" eb="2">
      <t>ジシン</t>
    </rPh>
    <rPh sb="3" eb="5">
      <t>コウゲキ</t>
    </rPh>
    <rPh sb="6" eb="8">
      <t>シヨウ</t>
    </rPh>
    <rPh sb="16" eb="18">
      <t>イカ</t>
    </rPh>
    <rPh sb="25" eb="26">
      <t>コ</t>
    </rPh>
    <rPh sb="26" eb="28">
      <t>シュトク</t>
    </rPh>
    <rPh sb="32" eb="34">
      <t>コウゲキ</t>
    </rPh>
    <rPh sb="34" eb="36">
      <t>タイショウ</t>
    </rPh>
    <rPh sb="42" eb="43">
      <t>コ</t>
    </rPh>
    <rPh sb="44" eb="45">
      <t>ヌス</t>
    </rPh>
    <phoneticPr fontId="6"/>
  </si>
  <si>
    <t>S1</t>
    <phoneticPr fontId="6"/>
  </si>
  <si>
    <t>誰かが悔恨判定に失敗した時に使用する。その悔恨判定で減少するSPを0点にする。</t>
    <rPh sb="0" eb="1">
      <t>ダレ</t>
    </rPh>
    <rPh sb="3" eb="5">
      <t>カイコン</t>
    </rPh>
    <rPh sb="5" eb="7">
      <t>ハンテイ</t>
    </rPh>
    <rPh sb="8" eb="10">
      <t>シッパイ</t>
    </rPh>
    <rPh sb="12" eb="13">
      <t>トキ</t>
    </rPh>
    <rPh sb="14" eb="16">
      <t>シヨウ</t>
    </rPh>
    <rPh sb="21" eb="23">
      <t>カイコン</t>
    </rPh>
    <rPh sb="23" eb="25">
      <t>ハンテイ</t>
    </rPh>
    <rPh sb="26" eb="28">
      <t>ゲンショウ</t>
    </rPh>
    <rPh sb="34" eb="35">
      <t>テン</t>
    </rPh>
    <phoneticPr fontId="6"/>
  </si>
  <si>
    <t>自在の印</t>
    <rPh sb="0" eb="2">
      <t>ジザイ</t>
    </rPh>
    <rPh sb="3" eb="4">
      <t>イン</t>
    </rPh>
    <phoneticPr fontId="6"/>
  </si>
  <si>
    <t>「ブリューナク」を常備化する。「ブリューナク」を使用して攻撃・リアクションを行う度、SPが1点減少する。</t>
    <phoneticPr fontId="6"/>
  </si>
  <si>
    <t>蒼玉なる銃剣の印</t>
    <rPh sb="0" eb="1">
      <t>ソウ</t>
    </rPh>
    <rPh sb="1" eb="2">
      <t>ギョク</t>
    </rPh>
    <rPh sb="4" eb="6">
      <t>ジュウケン</t>
    </rPh>
    <rPh sb="7" eb="8">
      <t>イン</t>
    </rPh>
    <phoneticPr fontId="6"/>
  </si>
  <si>
    <t>分かたれし八槍の印</t>
    <rPh sb="0" eb="1">
      <t>ワ</t>
    </rPh>
    <rPh sb="5" eb="6">
      <t>ハチ</t>
    </rPh>
    <rPh sb="6" eb="7">
      <t>ヤリ</t>
    </rPh>
    <rPh sb="8" eb="9">
      <t>イン</t>
    </rPh>
    <phoneticPr fontId="6"/>
  </si>
  <si>
    <t>母なる煌剣の印</t>
    <rPh sb="0" eb="1">
      <t>ハハ</t>
    </rPh>
    <rPh sb="3" eb="4">
      <t>キラ</t>
    </rPh>
    <rPh sb="4" eb="5">
      <t>ケン</t>
    </rPh>
    <rPh sb="6" eb="7">
      <t>イン</t>
    </rPh>
    <phoneticPr fontId="6"/>
  </si>
  <si>
    <t>「カスケットラメンター」を常備化する。「カスケットラメンター」を使用して攻撃・リアクションを行う度、SPが1点減少する。</t>
    <phoneticPr fontId="6"/>
  </si>
  <si>
    <t>[マイナー]次に行うこの武器を用いた攻撃のスペシャル率に+20%のボーナスを与える。</t>
    <rPh sb="6" eb="7">
      <t>ツギ</t>
    </rPh>
    <rPh sb="8" eb="9">
      <t>オコナ</t>
    </rPh>
    <rPh sb="12" eb="14">
      <t>ブキ</t>
    </rPh>
    <rPh sb="15" eb="16">
      <t>モチ</t>
    </rPh>
    <rPh sb="18" eb="20">
      <t>コウゲキ</t>
    </rPh>
    <rPh sb="26" eb="27">
      <t>リツ</t>
    </rPh>
    <rPh sb="38" eb="39">
      <t>アタ</t>
    </rPh>
    <phoneticPr fontId="6"/>
  </si>
  <si>
    <t>[マイナー]SPを3点支払う。この武器を用いた命中判定のスペシャル率に+10%のボーナスを得る。</t>
    <rPh sb="10" eb="11">
      <t>テン</t>
    </rPh>
    <rPh sb="11" eb="13">
      <t>シハラ</t>
    </rPh>
    <rPh sb="17" eb="19">
      <t>ブキ</t>
    </rPh>
    <rPh sb="20" eb="21">
      <t>モチ</t>
    </rPh>
    <rPh sb="23" eb="25">
      <t>メイチュウ</t>
    </rPh>
    <rPh sb="25" eb="27">
      <t>ハンテイ</t>
    </rPh>
    <rPh sb="33" eb="34">
      <t>リツ</t>
    </rPh>
    <rPh sb="45" eb="46">
      <t>エ</t>
    </rPh>
    <phoneticPr fontId="6"/>
  </si>
  <si>
    <t>[常時]その戦闘でこの武器を用いた最初の物理攻撃のリアクションでは、ファンブル率に+20%のペナルティを与える。</t>
    <rPh sb="1" eb="3">
      <t>ジョウジ</t>
    </rPh>
    <rPh sb="6" eb="8">
      <t>セントウ</t>
    </rPh>
    <rPh sb="11" eb="13">
      <t>ブキ</t>
    </rPh>
    <rPh sb="14" eb="15">
      <t>モチ</t>
    </rPh>
    <rPh sb="17" eb="19">
      <t>サイショ</t>
    </rPh>
    <rPh sb="20" eb="22">
      <t>ブツリ</t>
    </rPh>
    <rPh sb="22" eb="24">
      <t>コウゲキ</t>
    </rPh>
    <rPh sb="39" eb="40">
      <t>リツ</t>
    </rPh>
    <rPh sb="52" eb="53">
      <t>アタ</t>
    </rPh>
    <phoneticPr fontId="6"/>
  </si>
  <si>
    <t>同時に5個取得する。[常時]この武器を用いた射撃攻撃の命中判定の判定率に+20%のボーナスを与える。</t>
    <rPh sb="0" eb="2">
      <t>ドウジ</t>
    </rPh>
    <rPh sb="4" eb="5">
      <t>コ</t>
    </rPh>
    <rPh sb="5" eb="7">
      <t>シュトク</t>
    </rPh>
    <rPh sb="11" eb="13">
      <t>ジョウジ</t>
    </rPh>
    <rPh sb="16" eb="18">
      <t>ブキ</t>
    </rPh>
    <rPh sb="19" eb="20">
      <t>モチ</t>
    </rPh>
    <rPh sb="22" eb="24">
      <t>シャゲキ</t>
    </rPh>
    <rPh sb="24" eb="26">
      <t>コウゲキ</t>
    </rPh>
    <rPh sb="27" eb="29">
      <t>メイチュウ</t>
    </rPh>
    <rPh sb="29" eb="31">
      <t>ハンテイ</t>
    </rPh>
    <rPh sb="32" eb="34">
      <t>ハンテイ</t>
    </rPh>
    <rPh sb="34" eb="35">
      <t>リツ</t>
    </rPh>
    <rPh sb="46" eb="47">
      <t>アタ</t>
    </rPh>
    <phoneticPr fontId="6"/>
  </si>
  <si>
    <t>[常時]この武器を用いた攻撃へのリアクションの判定率に-20%のペナルティを与える。</t>
    <rPh sb="1" eb="3">
      <t>ジョウジ</t>
    </rPh>
    <rPh sb="6" eb="8">
      <t>ブキ</t>
    </rPh>
    <rPh sb="9" eb="10">
      <t>モチ</t>
    </rPh>
    <rPh sb="12" eb="14">
      <t>コウゲキ</t>
    </rPh>
    <rPh sb="23" eb="25">
      <t>ハンテイ</t>
    </rPh>
    <rPh sb="25" eb="26">
      <t>リツ</t>
    </rPh>
    <rPh sb="38" eb="39">
      <t>アタ</t>
    </rPh>
    <phoneticPr fontId="6"/>
  </si>
  <si>
    <t>「対象：シーン(強制)」。[常時]この武器を用いた射撃攻撃でダメージを与えたなら、「汚染」か「浄化」の有効な方を3レベルで与える。</t>
    <rPh sb="1" eb="3">
      <t>タイショウ</t>
    </rPh>
    <rPh sb="8" eb="10">
      <t>キョウセイ</t>
    </rPh>
    <rPh sb="14" eb="16">
      <t>ジョウジ</t>
    </rPh>
    <rPh sb="19" eb="21">
      <t>ブキ</t>
    </rPh>
    <rPh sb="22" eb="23">
      <t>モチ</t>
    </rPh>
    <rPh sb="25" eb="29">
      <t>シャゲキコウゲキ</t>
    </rPh>
    <rPh sb="35" eb="36">
      <t>アタ</t>
    </rPh>
    <rPh sb="42" eb="44">
      <t>オセン</t>
    </rPh>
    <rPh sb="47" eb="49">
      <t>ジョウカ</t>
    </rPh>
    <rPh sb="51" eb="53">
      <t>ユウコウ</t>
    </rPh>
    <rPh sb="54" eb="55">
      <t>ホウ</t>
    </rPh>
    <rPh sb="61" eb="62">
      <t>アタ</t>
    </rPh>
    <phoneticPr fontId="6"/>
  </si>
  <si>
    <t>「対象：範囲(強制)」。[常時]この武器を用いた射撃攻撃が命中したなら、「邪毒」を2レベルで与える。</t>
    <rPh sb="1" eb="3">
      <t>タイショウ</t>
    </rPh>
    <rPh sb="4" eb="6">
      <t>ハンイ</t>
    </rPh>
    <rPh sb="7" eb="9">
      <t>キョウセイ</t>
    </rPh>
    <rPh sb="13" eb="15">
      <t>ジョウジ</t>
    </rPh>
    <rPh sb="18" eb="20">
      <t>ブキ</t>
    </rPh>
    <rPh sb="21" eb="22">
      <t>モチ</t>
    </rPh>
    <rPh sb="24" eb="26">
      <t>シャゲキ</t>
    </rPh>
    <rPh sb="26" eb="28">
      <t>コウゲキ</t>
    </rPh>
    <rPh sb="29" eb="31">
      <t>メイチュウ</t>
    </rPh>
    <rPh sb="37" eb="38">
      <t>ジャ</t>
    </rPh>
    <rPh sb="38" eb="39">
      <t>ドク</t>
    </rPh>
    <rPh sb="46" eb="47">
      <t>アタ</t>
    </rPh>
    <phoneticPr fontId="6"/>
  </si>
  <si>
    <t>ワルム専用。[常時]【希望】判定の判定率に+10%のボーナスを与える。</t>
    <rPh sb="3" eb="5">
      <t>センヨウ</t>
    </rPh>
    <rPh sb="11" eb="13">
      <t>キボウ</t>
    </rPh>
    <rPh sb="14" eb="16">
      <t>ハンテイ</t>
    </rPh>
    <rPh sb="17" eb="19">
      <t>ハンテイ</t>
    </rPh>
    <rPh sb="19" eb="20">
      <t>リツ</t>
    </rPh>
    <rPh sb="31" eb="32">
      <t>アタ</t>
    </rPh>
    <phoneticPr fontId="7"/>
  </si>
  <si>
    <t>牝専用。[常時]〔交渉〕判定の判定率に+10%のボーナスを与える。</t>
    <rPh sb="0" eb="1">
      <t>メス</t>
    </rPh>
    <rPh sb="1" eb="3">
      <t>センヨウ</t>
    </rPh>
    <rPh sb="9" eb="11">
      <t>コウショウ</t>
    </rPh>
    <rPh sb="12" eb="14">
      <t>ハンテイ</t>
    </rPh>
    <rPh sb="15" eb="17">
      <t>ハンテイ</t>
    </rPh>
    <rPh sb="17" eb="18">
      <t>リツ</t>
    </rPh>
    <rPh sb="29" eb="30">
      <t>アタ</t>
    </rPh>
    <phoneticPr fontId="7"/>
  </si>
  <si>
    <t>ニンス専用。[常時]〔製作〕判定の判定率に+20%のボーナスを与える。</t>
    <rPh sb="3" eb="5">
      <t>センヨウ</t>
    </rPh>
    <rPh sb="7" eb="9">
      <t>ジョウジ</t>
    </rPh>
    <rPh sb="11" eb="13">
      <t>セイサク</t>
    </rPh>
    <rPh sb="14" eb="16">
      <t>ハンテイ</t>
    </rPh>
    <rPh sb="17" eb="19">
      <t>ハンテイ</t>
    </rPh>
    <rPh sb="19" eb="20">
      <t>リツ</t>
    </rPh>
    <rPh sb="31" eb="32">
      <t>アタ</t>
    </rPh>
    <phoneticPr fontId="7"/>
  </si>
  <si>
    <t>クーン専用。[プレロール]1シーン1回、〔回避〕判定のスペシャル率のペナルティを20%まで選んで打ち消す。</t>
    <rPh sb="3" eb="5">
      <t>センヨウ</t>
    </rPh>
    <rPh sb="21" eb="23">
      <t>カイヒ</t>
    </rPh>
    <rPh sb="24" eb="26">
      <t>ハンテイ</t>
    </rPh>
    <rPh sb="32" eb="33">
      <t>リツ</t>
    </rPh>
    <rPh sb="45" eb="46">
      <t>エラ</t>
    </rPh>
    <rPh sb="48" eb="49">
      <t>ウ</t>
    </rPh>
    <rPh sb="50" eb="51">
      <t>ケ</t>
    </rPh>
    <phoneticPr fontId="7"/>
  </si>
  <si>
    <t>[常時]〔手当〕判定の判定率に+20%のボーナスを与え、〔手当〕判定の回復量に+1D10点する。</t>
    <rPh sb="5" eb="7">
      <t>テアテ</t>
    </rPh>
    <rPh sb="8" eb="10">
      <t>ハンテイ</t>
    </rPh>
    <rPh sb="11" eb="13">
      <t>ハンテイ</t>
    </rPh>
    <rPh sb="13" eb="14">
      <t>リツ</t>
    </rPh>
    <rPh sb="25" eb="26">
      <t>アタ</t>
    </rPh>
    <rPh sb="29" eb="31">
      <t>テアテ</t>
    </rPh>
    <rPh sb="32" eb="34">
      <t>ハンテイ</t>
    </rPh>
    <rPh sb="35" eb="37">
      <t>カイフク</t>
    </rPh>
    <rPh sb="37" eb="38">
      <t>リョウ</t>
    </rPh>
    <rPh sb="44" eb="45">
      <t>テン</t>
    </rPh>
    <phoneticPr fontId="7"/>
  </si>
  <si>
    <t>テネブリス専用。[常時]〔瘴気〕判定のスペシャル率に+10%のボーナスを与える。</t>
    <rPh sb="5" eb="7">
      <t>センヨウ</t>
    </rPh>
    <rPh sb="13" eb="15">
      <t>ショウキ</t>
    </rPh>
    <rPh sb="16" eb="18">
      <t>ハンテイ</t>
    </rPh>
    <rPh sb="24" eb="25">
      <t>リツ</t>
    </rPh>
    <rPh sb="36" eb="37">
      <t>アタ</t>
    </rPh>
    <phoneticPr fontId="7"/>
  </si>
  <si>
    <t>[常時]〔交渉〕判定のスペシャル率に+10%のボーナスを与える。〔交渉〕の判定率が100%を超えていたら、その分スペシャル率が上昇する。</t>
    <rPh sb="5" eb="7">
      <t>コウショウ</t>
    </rPh>
    <rPh sb="8" eb="10">
      <t>ハンテイ</t>
    </rPh>
    <rPh sb="16" eb="17">
      <t>リツ</t>
    </rPh>
    <rPh sb="28" eb="29">
      <t>アタ</t>
    </rPh>
    <rPh sb="33" eb="35">
      <t>コウショウ</t>
    </rPh>
    <rPh sb="37" eb="39">
      <t>ハンテイ</t>
    </rPh>
    <rPh sb="39" eb="40">
      <t>リツ</t>
    </rPh>
    <rPh sb="46" eb="47">
      <t>コ</t>
    </rPh>
    <rPh sb="55" eb="56">
      <t>ブン</t>
    </rPh>
    <rPh sb="61" eb="62">
      <t>リツ</t>
    </rPh>
    <rPh sb="63" eb="65">
      <t>ジョウショウ</t>
    </rPh>
    <phoneticPr fontId="7"/>
  </si>
  <si>
    <t>腐石の粉末を纏わせたワルム族のハネ。武器に振りかけるほか、魔法の触媒として使用することで瘴気をまとわせることもできる。</t>
    <rPh sb="0" eb="1">
      <t>フ</t>
    </rPh>
    <rPh sb="1" eb="2">
      <t>セキ</t>
    </rPh>
    <rPh sb="3" eb="5">
      <t>フンマツ</t>
    </rPh>
    <rPh sb="6" eb="7">
      <t>マト</t>
    </rPh>
    <rPh sb="13" eb="14">
      <t>ゾク</t>
    </rPh>
    <rPh sb="18" eb="20">
      <t>ブキ</t>
    </rPh>
    <rPh sb="21" eb="22">
      <t>フ</t>
    </rPh>
    <rPh sb="29" eb="31">
      <t>マホウ</t>
    </rPh>
    <rPh sb="32" eb="34">
      <t>ショクバイ</t>
    </rPh>
    <rPh sb="37" eb="39">
      <t>シヨウ</t>
    </rPh>
    <rPh sb="44" eb="46">
      <t>ショウキ</t>
    </rPh>
    <phoneticPr fontId="6"/>
  </si>
  <si>
    <t>1シーン1回、情報を得るための〔交渉〕判定の判定率とスペシャル率に+20%のボーナスを与える。消耗しない。</t>
    <rPh sb="5" eb="6">
      <t>カイ</t>
    </rPh>
    <rPh sb="7" eb="9">
      <t>ジョウホウ</t>
    </rPh>
    <rPh sb="10" eb="11">
      <t>エ</t>
    </rPh>
    <rPh sb="16" eb="18">
      <t>コウショウ</t>
    </rPh>
    <rPh sb="19" eb="21">
      <t>ハンテイ</t>
    </rPh>
    <rPh sb="22" eb="24">
      <t>ハンテイ</t>
    </rPh>
    <rPh sb="24" eb="25">
      <t>リツ</t>
    </rPh>
    <rPh sb="31" eb="32">
      <t>リツ</t>
    </rPh>
    <rPh sb="43" eb="44">
      <t>アタ</t>
    </rPh>
    <rPh sb="47" eb="49">
      <t>ショウモウ</t>
    </rPh>
    <phoneticPr fontId="7"/>
  </si>
  <si>
    <t>シーン内の対象を選択し、その対象のエンゲージまで移動する。次に行う白兵攻撃の命中判定の判定率とスペシャル率に+10%のボーナスを与える。消耗しない。</t>
    <rPh sb="3" eb="4">
      <t>ナイ</t>
    </rPh>
    <rPh sb="5" eb="7">
      <t>タイショウ</t>
    </rPh>
    <rPh sb="8" eb="10">
      <t>センタク</t>
    </rPh>
    <rPh sb="14" eb="16">
      <t>タイショウ</t>
    </rPh>
    <rPh sb="24" eb="26">
      <t>イドウ</t>
    </rPh>
    <rPh sb="29" eb="30">
      <t>ツギ</t>
    </rPh>
    <rPh sb="31" eb="32">
      <t>オコナ</t>
    </rPh>
    <rPh sb="33" eb="35">
      <t>ハクヘイ</t>
    </rPh>
    <rPh sb="35" eb="37">
      <t>コウゲキ</t>
    </rPh>
    <rPh sb="38" eb="40">
      <t>メイチュウ</t>
    </rPh>
    <rPh sb="40" eb="42">
      <t>ハンテイ</t>
    </rPh>
    <rPh sb="43" eb="45">
      <t>ハンテイ</t>
    </rPh>
    <rPh sb="45" eb="46">
      <t>リツ</t>
    </rPh>
    <rPh sb="52" eb="53">
      <t>リツ</t>
    </rPh>
    <rPh sb="64" eb="65">
      <t>アタ</t>
    </rPh>
    <rPh sb="68" eb="70">
      <t>ショウモウ</t>
    </rPh>
    <phoneticPr fontId="7"/>
  </si>
  <si>
    <t>次に行うメジャーアクションでHPが回復するのなら、その回復量に+3D10点する。</t>
    <rPh sb="0" eb="1">
      <t>ツギ</t>
    </rPh>
    <rPh sb="2" eb="3">
      <t>オコナ</t>
    </rPh>
    <rPh sb="17" eb="19">
      <t>カイフク</t>
    </rPh>
    <rPh sb="27" eb="29">
      <t>カイフク</t>
    </rPh>
    <rPh sb="29" eb="30">
      <t>リョウ</t>
    </rPh>
    <rPh sb="36" eb="37">
      <t>テン</t>
    </rPh>
    <phoneticPr fontId="6"/>
  </si>
  <si>
    <t>カバーリングと同時に使用する。任意の数の対象を選択し、その対象全員にカバーリングを行う。自身がその攻撃の対象に含まれていても、ダメージは2倍になるのみである。代償はR[カバーリングの対象の数×3]である。</t>
    <rPh sb="7" eb="9">
      <t>ドウジ</t>
    </rPh>
    <rPh sb="10" eb="12">
      <t>シヨウ</t>
    </rPh>
    <rPh sb="15" eb="17">
      <t>ニンイ</t>
    </rPh>
    <rPh sb="18" eb="19">
      <t>カズ</t>
    </rPh>
    <rPh sb="20" eb="22">
      <t>タイショウ</t>
    </rPh>
    <rPh sb="23" eb="25">
      <t>センタク</t>
    </rPh>
    <rPh sb="29" eb="31">
      <t>タイショウ</t>
    </rPh>
    <rPh sb="31" eb="33">
      <t>ゼンイン</t>
    </rPh>
    <rPh sb="41" eb="42">
      <t>オコナ</t>
    </rPh>
    <rPh sb="44" eb="46">
      <t>ジシン</t>
    </rPh>
    <rPh sb="49" eb="51">
      <t>コウゲキ</t>
    </rPh>
    <rPh sb="52" eb="54">
      <t>タイショウ</t>
    </rPh>
    <rPh sb="55" eb="56">
      <t>フク</t>
    </rPh>
    <rPh sb="69" eb="70">
      <t>バイ</t>
    </rPh>
    <rPh sb="79" eb="81">
      <t>ダイショウ</t>
    </rPh>
    <rPh sb="91" eb="93">
      <t>タイショウ</t>
    </rPh>
    <rPh sb="94" eb="95">
      <t>カズ</t>
    </rPh>
    <phoneticPr fontId="6"/>
  </si>
  <si>
    <t>ガラスの剣である「クラウ・ソラス」を常備化する。</t>
    <rPh sb="4" eb="5">
      <t>ケン</t>
    </rPh>
    <rPh sb="18" eb="20">
      <t>ジョウビ</t>
    </rPh>
    <rPh sb="20" eb="21">
      <t>カ</t>
    </rPh>
    <phoneticPr fontId="6"/>
  </si>
  <si>
    <t>対象の判定前に対象に対してアーツが使用された時に使用する。不利な効果をもたらすアーツを全て打ち消す。</t>
    <rPh sb="0" eb="2">
      <t>タイショウ</t>
    </rPh>
    <rPh sb="3" eb="5">
      <t>ハンテイ</t>
    </rPh>
    <rPh sb="5" eb="6">
      <t>マエ</t>
    </rPh>
    <rPh sb="7" eb="9">
      <t>タイショウ</t>
    </rPh>
    <rPh sb="10" eb="11">
      <t>タイ</t>
    </rPh>
    <rPh sb="17" eb="19">
      <t>シヨウ</t>
    </rPh>
    <rPh sb="22" eb="23">
      <t>トキ</t>
    </rPh>
    <rPh sb="24" eb="26">
      <t>シヨウ</t>
    </rPh>
    <rPh sb="29" eb="31">
      <t>フリ</t>
    </rPh>
    <rPh sb="32" eb="34">
      <t>コウカ</t>
    </rPh>
    <rPh sb="43" eb="44">
      <t>スベ</t>
    </rPh>
    <rPh sb="45" eb="46">
      <t>ウ</t>
    </rPh>
    <rPh sb="47" eb="48">
      <t>ケ</t>
    </rPh>
    <phoneticPr fontId="6"/>
  </si>
  <si>
    <t>慈愛の印</t>
    <rPh sb="0" eb="2">
      <t>ジアイ</t>
    </rPh>
    <rPh sb="3" eb="4">
      <t>イン</t>
    </rPh>
    <phoneticPr fontId="6"/>
  </si>
  <si>
    <t>R10</t>
    <phoneticPr fontId="6"/>
  </si>
  <si>
    <t>ムーブ</t>
    <phoneticPr fontId="6"/>
  </si>
  <si>
    <t>次に行うメジャーアクションでHPが回復するのなら、「射程：シーン」に変更し、その対象に任意の数の対象を追加する。対象に「昏倒」を含む何らかの状態異常を受けているキャラクターがいれば、「傀儡」「死亡」「魂魄四散」を除くすべての状態異常を解除する。</t>
    <rPh sb="0" eb="1">
      <t>ツギ</t>
    </rPh>
    <rPh sb="2" eb="3">
      <t>オコナ</t>
    </rPh>
    <rPh sb="17" eb="19">
      <t>カイフク</t>
    </rPh>
    <rPh sb="26" eb="28">
      <t>シャテイ</t>
    </rPh>
    <rPh sb="34" eb="36">
      <t>ヘンコウ</t>
    </rPh>
    <rPh sb="40" eb="42">
      <t>タイショウ</t>
    </rPh>
    <rPh sb="43" eb="45">
      <t>ニンイ</t>
    </rPh>
    <rPh sb="46" eb="47">
      <t>カズ</t>
    </rPh>
    <rPh sb="48" eb="50">
      <t>タイショウ</t>
    </rPh>
    <rPh sb="51" eb="53">
      <t>ツイカ</t>
    </rPh>
    <rPh sb="56" eb="58">
      <t>タイショウ</t>
    </rPh>
    <rPh sb="60" eb="62">
      <t>コントウ</t>
    </rPh>
    <rPh sb="64" eb="65">
      <t>フク</t>
    </rPh>
    <rPh sb="66" eb="67">
      <t>ナン</t>
    </rPh>
    <rPh sb="70" eb="72">
      <t>ジョウタイ</t>
    </rPh>
    <rPh sb="72" eb="74">
      <t>イジョウ</t>
    </rPh>
    <rPh sb="75" eb="76">
      <t>ウ</t>
    </rPh>
    <rPh sb="92" eb="94">
      <t>クグツ</t>
    </rPh>
    <rPh sb="96" eb="98">
      <t>シボウ</t>
    </rPh>
    <rPh sb="100" eb="102">
      <t>コンパク</t>
    </rPh>
    <rPh sb="102" eb="104">
      <t>シサン</t>
    </rPh>
    <rPh sb="106" eb="107">
      <t>ノゾ</t>
    </rPh>
    <rPh sb="112" eb="114">
      <t>ジョウタイ</t>
    </rPh>
    <rPh sb="114" eb="116">
      <t>イジョウ</t>
    </rPh>
    <rPh sb="117" eb="119">
      <t>カイジョ</t>
    </rPh>
    <phoneticPr fontId="6"/>
  </si>
  <si>
    <t>「ヴィーラ・マナス」を常備化する。「ヴィーラ・マナス」を使用して攻撃・リアクションを行う度、SPが1点減少する。</t>
    <phoneticPr fontId="6"/>
  </si>
  <si>
    <t>闇に伏せし弓の印</t>
    <rPh sb="0" eb="1">
      <t>ヤミ</t>
    </rPh>
    <rPh sb="2" eb="3">
      <t>フ</t>
    </rPh>
    <rPh sb="5" eb="6">
      <t>ユミ</t>
    </rPh>
    <rPh sb="7" eb="8">
      <t>イン</t>
    </rPh>
    <phoneticPr fontId="6"/>
  </si>
  <si>
    <t>[LV×2+1]体</t>
    <rPh sb="8" eb="9">
      <t>タイ</t>
    </rPh>
    <phoneticPr fontId="6"/>
  </si>
  <si>
    <t>このアーツを組み合わせた魔法攻撃か特殊攻撃を「[LV×2+1]体」に変更する。</t>
    <rPh sb="6" eb="7">
      <t>ク</t>
    </rPh>
    <rPh sb="8" eb="9">
      <t>ア</t>
    </rPh>
    <rPh sb="12" eb="14">
      <t>マホウ</t>
    </rPh>
    <rPh sb="14" eb="16">
      <t>コウゲキ</t>
    </rPh>
    <rPh sb="17" eb="19">
      <t>トクシュ</t>
    </rPh>
    <rPh sb="19" eb="21">
      <t>コウゲキ</t>
    </rPh>
    <rPh sb="31" eb="32">
      <t>タイ</t>
    </rPh>
    <rPh sb="34" eb="36">
      <t>ヘンコウ</t>
    </rPh>
    <phoneticPr fontId="6"/>
  </si>
  <si>
    <t>ムーブかマイナー</t>
    <phoneticPr fontId="7"/>
  </si>
  <si>
    <t>対象の『傀儡』状態以外の状態異常を全て解除する。『昏倒』『死亡』ならHPを１まで回復し、『魂魄四散』ならSPを-40まで回復する。代償は「自身が『完全死亡』すること」である。この効果は自身が『傀儡』状態では使用できない。この『死亡』はグロウの効果以外では解除されない。『魂魄四散』を解除する場合、それぞれに対して追加で2D10点のSPを支払う必要がある。「怨痕の解放」が起こった後、『魂魄四散』は回復できない。</t>
    <rPh sb="4" eb="6">
      <t>クグツ</t>
    </rPh>
    <rPh sb="7" eb="9">
      <t>ジョウタイ</t>
    </rPh>
    <rPh sb="9" eb="11">
      <t>イガイ</t>
    </rPh>
    <rPh sb="12" eb="14">
      <t>ジョウタイ</t>
    </rPh>
    <rPh sb="14" eb="16">
      <t>イジョウ</t>
    </rPh>
    <rPh sb="17" eb="18">
      <t>スベ</t>
    </rPh>
    <rPh sb="19" eb="21">
      <t>カイジョ</t>
    </rPh>
    <rPh sb="89" eb="91">
      <t>コウカ</t>
    </rPh>
    <rPh sb="92" eb="94">
      <t>ジシン</t>
    </rPh>
    <rPh sb="96" eb="98">
      <t>クグツ</t>
    </rPh>
    <rPh sb="99" eb="101">
      <t>ジョウタイ</t>
    </rPh>
    <rPh sb="103" eb="105">
      <t>シヨウ</t>
    </rPh>
    <rPh sb="141" eb="143">
      <t>カイジョ</t>
    </rPh>
    <rPh sb="178" eb="180">
      <t>エンコン</t>
    </rPh>
    <rPh sb="181" eb="183">
      <t>カイホウ</t>
    </rPh>
    <rPh sb="185" eb="186">
      <t>オ</t>
    </rPh>
    <rPh sb="189" eb="190">
      <t>アト</t>
    </rPh>
    <phoneticPr fontId="7"/>
  </si>
  <si>
    <t>「魔力：癒+[【敏捷】÷5]」の魔法攻撃(癒装甲値は有効)、または「HPを[【敏捷】÷5]点回復する」特殊攻撃(癒装甲値は無視)のいずれかを行う(共に端数切り上げ)。</t>
    <rPh sb="1" eb="3">
      <t>マリョク</t>
    </rPh>
    <rPh sb="8" eb="10">
      <t>ビンショウ</t>
    </rPh>
    <rPh sb="16" eb="18">
      <t>マホウ</t>
    </rPh>
    <rPh sb="18" eb="20">
      <t>コウゲキ</t>
    </rPh>
    <rPh sb="21" eb="22">
      <t>ユ</t>
    </rPh>
    <rPh sb="22" eb="24">
      <t>ソウコウ</t>
    </rPh>
    <rPh sb="24" eb="25">
      <t>チ</t>
    </rPh>
    <rPh sb="26" eb="28">
      <t>ユウコウ</t>
    </rPh>
    <rPh sb="39" eb="41">
      <t>ビンショウ</t>
    </rPh>
    <rPh sb="45" eb="46">
      <t>テン</t>
    </rPh>
    <rPh sb="46" eb="48">
      <t>カイフク</t>
    </rPh>
    <rPh sb="51" eb="53">
      <t>トクシュ</t>
    </rPh>
    <rPh sb="53" eb="55">
      <t>コウゲキ</t>
    </rPh>
    <rPh sb="56" eb="57">
      <t>ユ</t>
    </rPh>
    <rPh sb="57" eb="59">
      <t>ソウコウ</t>
    </rPh>
    <rPh sb="59" eb="60">
      <t>チ</t>
    </rPh>
    <rPh sb="61" eb="63">
      <t>ムシ</t>
    </rPh>
    <rPh sb="70" eb="71">
      <t>オコナ</t>
    </rPh>
    <rPh sb="73" eb="74">
      <t>トモ</t>
    </rPh>
    <rPh sb="75" eb="77">
      <t>ハスウ</t>
    </rPh>
    <rPh sb="77" eb="78">
      <t>キ</t>
    </rPh>
    <rPh sb="79" eb="80">
      <t>ア</t>
    </rPh>
    <phoneticPr fontId="3"/>
  </si>
  <si>
    <t>∴レリックス・ソウル∴の正位置効果を発生させる。</t>
    <rPh sb="12" eb="15">
      <t>セイイチ</t>
    </rPh>
    <rPh sb="15" eb="17">
      <t>コウカ</t>
    </rPh>
    <rPh sb="18" eb="20">
      <t>ハッセイ</t>
    </rPh>
    <phoneticPr fontId="6"/>
  </si>
  <si>
    <t>なし</t>
    <phoneticPr fontId="6"/>
  </si>
  <si>
    <t>自身</t>
    <rPh sb="0" eb="2">
      <t>ジシン</t>
    </rPh>
    <phoneticPr fontId="6"/>
  </si>
  <si>
    <t>-</t>
    <phoneticPr fontId="6"/>
  </si>
  <si>
    <t>共通</t>
    <rPh sb="0" eb="2">
      <t>キョウツウ</t>
    </rPh>
    <phoneticPr fontId="6"/>
  </si>
  <si>
    <t>力場の印</t>
    <rPh sb="0" eb="1">
      <t>チカラ</t>
    </rPh>
    <rPh sb="1" eb="2">
      <t>バ</t>
    </rPh>
    <rPh sb="3" eb="4">
      <t>イン</t>
    </rPh>
    <phoneticPr fontId="6"/>
  </si>
  <si>
    <t>R[LV×3]</t>
    <phoneticPr fontId="6"/>
  </si>
  <si>
    <t>次に行う攻撃で与えるダメージに+[LV]D10点する。</t>
    <rPh sb="0" eb="1">
      <t>ツギ</t>
    </rPh>
    <rPh sb="2" eb="3">
      <t>オコナ</t>
    </rPh>
    <rPh sb="4" eb="6">
      <t>コウゲキ</t>
    </rPh>
    <rPh sb="7" eb="8">
      <t>アタ</t>
    </rPh>
    <rPh sb="23" eb="24">
      <t>テン</t>
    </rPh>
    <phoneticPr fontId="6"/>
  </si>
  <si>
    <t>反証の印</t>
    <rPh sb="0" eb="2">
      <t>ハンショウ</t>
    </rPh>
    <rPh sb="3" eb="4">
      <t>イン</t>
    </rPh>
    <phoneticPr fontId="6"/>
  </si>
  <si>
    <t>単体</t>
    <rPh sb="0" eb="2">
      <t>タンタイ</t>
    </rPh>
    <phoneticPr fontId="6"/>
  </si>
  <si>
    <t>シーン</t>
    <phoneticPr fontId="6"/>
  </si>
  <si>
    <t>B3</t>
    <phoneticPr fontId="6"/>
  </si>
  <si>
    <t>印、LV5</t>
    <rPh sb="0" eb="1">
      <t>イン</t>
    </rPh>
    <phoneticPr fontId="6"/>
  </si>
  <si>
    <t>対象の判定に与えられているボーナスを全て打ち消し、同じだけペナルティを与える。</t>
    <rPh sb="0" eb="2">
      <t>タイショウ</t>
    </rPh>
    <rPh sb="3" eb="5">
      <t>ハンテイ</t>
    </rPh>
    <rPh sb="6" eb="7">
      <t>アタ</t>
    </rPh>
    <rPh sb="18" eb="19">
      <t>スベ</t>
    </rPh>
    <rPh sb="20" eb="21">
      <t>ウ</t>
    </rPh>
    <rPh sb="22" eb="23">
      <t>ケ</t>
    </rPh>
    <rPh sb="25" eb="26">
      <t>オナ</t>
    </rPh>
    <rPh sb="35" eb="36">
      <t>アタ</t>
    </rPh>
    <phoneticPr fontId="6"/>
  </si>
  <si>
    <t>確信の印</t>
    <rPh sb="0" eb="2">
      <t>カクシン</t>
    </rPh>
    <rPh sb="3" eb="4">
      <t>イン</t>
    </rPh>
    <phoneticPr fontId="6"/>
  </si>
  <si>
    <t>追及の印</t>
    <rPh sb="0" eb="2">
      <t>ツイキュウ</t>
    </rPh>
    <rPh sb="3" eb="4">
      <t>イン</t>
    </rPh>
    <phoneticPr fontId="6"/>
  </si>
  <si>
    <t>効果参照</t>
    <rPh sb="0" eb="2">
      <t>コウカ</t>
    </rPh>
    <rPh sb="2" eb="4">
      <t>サンショウ</t>
    </rPh>
    <phoneticPr fontId="6"/>
  </si>
  <si>
    <t>B3</t>
    <phoneticPr fontId="6"/>
  </si>
  <si>
    <t>対象がアーツを使用した時に使用する。そのタイミングで使用されたすべてのアーツの代償をもう一度支払わせる。それらの代償が一部でも減らされていた場合、代償の合計の3倍を支払わせる。</t>
    <rPh sb="0" eb="2">
      <t>タイショウ</t>
    </rPh>
    <rPh sb="7" eb="9">
      <t>シヨウ</t>
    </rPh>
    <rPh sb="11" eb="12">
      <t>トキ</t>
    </rPh>
    <rPh sb="13" eb="15">
      <t>シヨウ</t>
    </rPh>
    <rPh sb="26" eb="28">
      <t>シヨウ</t>
    </rPh>
    <rPh sb="39" eb="41">
      <t>ダイショウ</t>
    </rPh>
    <rPh sb="44" eb="46">
      <t>イチド</t>
    </rPh>
    <rPh sb="46" eb="48">
      <t>シハラ</t>
    </rPh>
    <rPh sb="56" eb="58">
      <t>ダイショウ</t>
    </rPh>
    <rPh sb="59" eb="61">
      <t>イチブ</t>
    </rPh>
    <rPh sb="63" eb="64">
      <t>ヘ</t>
    </rPh>
    <rPh sb="70" eb="72">
      <t>バアイ</t>
    </rPh>
    <rPh sb="73" eb="75">
      <t>ダイショウ</t>
    </rPh>
    <rPh sb="76" eb="78">
      <t>ゴウケイ</t>
    </rPh>
    <rPh sb="80" eb="81">
      <t>バイ</t>
    </rPh>
    <rPh sb="82" eb="84">
      <t>シハラ</t>
    </rPh>
    <phoneticPr fontId="6"/>
  </si>
  <si>
    <t>B1</t>
    <phoneticPr fontId="6"/>
  </si>
  <si>
    <t>対象の装備品、アイテムを全て知ることができる。レギオンやルフィアンであれば、そのデータを知ることができる(怨痕者である場合を除く)。</t>
    <rPh sb="0" eb="2">
      <t>タイショウ</t>
    </rPh>
    <rPh sb="3" eb="6">
      <t>ソウビヒン</t>
    </rPh>
    <rPh sb="12" eb="13">
      <t>スベ</t>
    </rPh>
    <rPh sb="14" eb="15">
      <t>シ</t>
    </rPh>
    <rPh sb="44" eb="45">
      <t>シ</t>
    </rPh>
    <rPh sb="53" eb="55">
      <t>エンコン</t>
    </rPh>
    <rPh sb="55" eb="56">
      <t>シャ</t>
    </rPh>
    <rPh sb="59" eb="61">
      <t>バアイ</t>
    </rPh>
    <rPh sb="62" eb="63">
      <t>ノゾ</t>
    </rPh>
    <phoneticPr fontId="6"/>
  </si>
  <si>
    <t>潜伏の印</t>
    <rPh sb="0" eb="2">
      <t>センプク</t>
    </rPh>
    <rPh sb="3" eb="4">
      <t>イン</t>
    </rPh>
    <phoneticPr fontId="6"/>
  </si>
  <si>
    <t>S</t>
    <phoneticPr fontId="6"/>
  </si>
  <si>
    <t>B1</t>
    <phoneticPr fontId="6"/>
  </si>
  <si>
    <t>対象を「隠密」状態にする。この効果は戦闘中持続する。</t>
    <rPh sb="0" eb="2">
      <t>タイショウ</t>
    </rPh>
    <rPh sb="4" eb="6">
      <t>オンミツ</t>
    </rPh>
    <rPh sb="7" eb="9">
      <t>ジョウタイ</t>
    </rPh>
    <rPh sb="15" eb="17">
      <t>コウカ</t>
    </rPh>
    <rPh sb="18" eb="21">
      <t>セントウチュウ</t>
    </rPh>
    <rPh sb="21" eb="23">
      <t>ジゾク</t>
    </rPh>
    <phoneticPr fontId="6"/>
  </si>
  <si>
    <t>常時</t>
    <rPh sb="0" eb="2">
      <t>ジョウジ</t>
    </rPh>
    <phoneticPr fontId="6"/>
  </si>
  <si>
    <t>-</t>
    <phoneticPr fontId="6"/>
  </si>
  <si>
    <t>自身のSPが0以下である場合、自身の与えるあらゆるダメージに+2D10する。</t>
    <rPh sb="0" eb="2">
      <t>ジシン</t>
    </rPh>
    <rPh sb="7" eb="9">
      <t>イカ</t>
    </rPh>
    <rPh sb="12" eb="14">
      <t>バアイ</t>
    </rPh>
    <rPh sb="15" eb="17">
      <t>ジシン</t>
    </rPh>
    <rPh sb="18" eb="19">
      <t>アタ</t>
    </rPh>
    <phoneticPr fontId="6"/>
  </si>
  <si>
    <t>「バルムンク」を常備化する。「バルムンク」を使用して攻撃・リアクションを行う度、SPが1点減少する。</t>
    <phoneticPr fontId="6"/>
  </si>
  <si>
    <t>自身が「隠密」状態ならば、次に行う攻撃で与えるダメージに+8点する。</t>
    <rPh sb="0" eb="2">
      <t>ジシン</t>
    </rPh>
    <rPh sb="4" eb="6">
      <t>オンミツ</t>
    </rPh>
    <rPh sb="7" eb="9">
      <t>ジョウタイ</t>
    </rPh>
    <rPh sb="13" eb="14">
      <t>ツギ</t>
    </rPh>
    <rPh sb="15" eb="16">
      <t>オコナ</t>
    </rPh>
    <rPh sb="17" eb="19">
      <t>コウゲキ</t>
    </rPh>
    <rPh sb="20" eb="21">
      <t>アタ</t>
    </rPh>
    <rPh sb="30" eb="31">
      <t>テン</t>
    </rPh>
    <phoneticPr fontId="6"/>
  </si>
  <si>
    <t>贖いの印</t>
    <rPh sb="0" eb="1">
      <t>アガナ</t>
    </rPh>
    <rPh sb="3" eb="4">
      <t>イン</t>
    </rPh>
    <phoneticPr fontId="6"/>
  </si>
  <si>
    <t>なし</t>
    <phoneticPr fontId="6"/>
  </si>
  <si>
    <t>戦闘中、自身が贖罪のために行動しているのならば、クリンナップフェイズにSPが1D10点回復する。</t>
    <rPh sb="0" eb="3">
      <t>セントウチュウ</t>
    </rPh>
    <rPh sb="4" eb="6">
      <t>ジシン</t>
    </rPh>
    <rPh sb="7" eb="9">
      <t>ショクザイ</t>
    </rPh>
    <rPh sb="13" eb="15">
      <t>コウドウ</t>
    </rPh>
    <rPh sb="42" eb="43">
      <t>テン</t>
    </rPh>
    <rPh sb="43" eb="45">
      <t>カイフク</t>
    </rPh>
    <phoneticPr fontId="6"/>
  </si>
  <si>
    <t>償いの印</t>
    <rPh sb="0" eb="1">
      <t>ツグナ</t>
    </rPh>
    <rPh sb="3" eb="4">
      <t>イン</t>
    </rPh>
    <phoneticPr fontId="6"/>
  </si>
  <si>
    <t>自身が次に行うHPが回復する効果のある行動の回復量に+【希望】÷5点する。</t>
    <rPh sb="0" eb="2">
      <t>ジシン</t>
    </rPh>
    <rPh sb="3" eb="4">
      <t>ツギ</t>
    </rPh>
    <rPh sb="5" eb="6">
      <t>オコナ</t>
    </rPh>
    <rPh sb="10" eb="12">
      <t>カイフク</t>
    </rPh>
    <rPh sb="14" eb="16">
      <t>コウカ</t>
    </rPh>
    <rPh sb="19" eb="21">
      <t>コウドウ</t>
    </rPh>
    <rPh sb="22" eb="24">
      <t>カイフク</t>
    </rPh>
    <rPh sb="24" eb="25">
      <t>リョウ</t>
    </rPh>
    <rPh sb="28" eb="30">
      <t>キボウ</t>
    </rPh>
    <rPh sb="33" eb="34">
      <t>テン</t>
    </rPh>
    <phoneticPr fontId="6"/>
  </si>
  <si>
    <t>H8</t>
    <phoneticPr fontId="6"/>
  </si>
  <si>
    <t>セットアップ</t>
    <phoneticPr fontId="6"/>
  </si>
  <si>
    <t>なし</t>
    <phoneticPr fontId="6"/>
  </si>
  <si>
    <t>自身は《○○の血》というアーツを、クラスに関係なくいくつでも取得できる。本来、混血が生まれない種族の間であっても混血が生まれうる。</t>
    <rPh sb="0" eb="2">
      <t>ジシン</t>
    </rPh>
    <rPh sb="7" eb="8">
      <t>チ</t>
    </rPh>
    <rPh sb="21" eb="23">
      <t>カンケイ</t>
    </rPh>
    <rPh sb="30" eb="32">
      <t>シュトク</t>
    </rPh>
    <rPh sb="36" eb="38">
      <t>ホンライ</t>
    </rPh>
    <rPh sb="39" eb="41">
      <t>コンケツ</t>
    </rPh>
    <rPh sb="42" eb="43">
      <t>ウ</t>
    </rPh>
    <rPh sb="47" eb="49">
      <t>シュゾク</t>
    </rPh>
    <rPh sb="50" eb="51">
      <t>アイダ</t>
    </rPh>
    <rPh sb="56" eb="58">
      <t>コンケツ</t>
    </rPh>
    <rPh sb="59" eb="60">
      <t>ウ</t>
    </rPh>
    <phoneticPr fontId="6"/>
  </si>
  <si>
    <t>「ダインスレイヴ」を常備化する。「ダインスレイヴ」を使用して攻撃・リアクションを行う度、SPが1点減少する。</t>
    <phoneticPr fontId="6"/>
  </si>
  <si>
    <t>「アシュタロト」を常備化する。「アシュタロト」を使用して攻撃・リアクションを行う度、SPが1点減少する。</t>
    <phoneticPr fontId="6"/>
  </si>
  <si>
    <t>夢現の刻印</t>
    <rPh sb="0" eb="2">
      <t>ユメウツツ</t>
    </rPh>
    <rPh sb="3" eb="5">
      <t>コクイン</t>
    </rPh>
    <phoneticPr fontId="6"/>
  </si>
  <si>
    <t>なし</t>
    <phoneticPr fontId="6"/>
  </si>
  <si>
    <t>シーン</t>
    <phoneticPr fontId="6"/>
  </si>
  <si>
    <t>戦闘中には使用できない。対象をシーンから退場させる。</t>
    <rPh sb="0" eb="3">
      <t>セントウチュウ</t>
    </rPh>
    <rPh sb="5" eb="7">
      <t>シヨウ</t>
    </rPh>
    <rPh sb="12" eb="14">
      <t>タイショウ</t>
    </rPh>
    <rPh sb="20" eb="22">
      <t>タイジョウ</t>
    </rPh>
    <phoneticPr fontId="6"/>
  </si>
  <si>
    <t>対象を任意のエンゲージへ移動させる。自身は対象にできない。この効果に封鎖などの移動妨害は意味を成さない。</t>
    <rPh sb="0" eb="2">
      <t>タイショウ</t>
    </rPh>
    <rPh sb="3" eb="5">
      <t>ニンイ</t>
    </rPh>
    <rPh sb="12" eb="14">
      <t>イドウ</t>
    </rPh>
    <rPh sb="18" eb="20">
      <t>ジシン</t>
    </rPh>
    <rPh sb="21" eb="23">
      <t>タイショウ</t>
    </rPh>
    <rPh sb="31" eb="33">
      <t>コウカ</t>
    </rPh>
    <rPh sb="34" eb="36">
      <t>フウサ</t>
    </rPh>
    <rPh sb="39" eb="41">
      <t>イドウ</t>
    </rPh>
    <rPh sb="41" eb="43">
      <t>ボウガイ</t>
    </rPh>
    <rPh sb="44" eb="46">
      <t>イミ</t>
    </rPh>
    <rPh sb="47" eb="48">
      <t>ナ</t>
    </rPh>
    <phoneticPr fontId="6"/>
  </si>
  <si>
    <t>自身は任意のエンゲージへ移動する。この効果に封鎖などの移動妨害は意味を成さない。</t>
    <rPh sb="0" eb="2">
      <t>ジシン</t>
    </rPh>
    <rPh sb="3" eb="5">
      <t>ニンイ</t>
    </rPh>
    <rPh sb="12" eb="14">
      <t>イドウ</t>
    </rPh>
    <rPh sb="19" eb="21">
      <t>コウカ</t>
    </rPh>
    <rPh sb="22" eb="24">
      <t>フウサ</t>
    </rPh>
    <rPh sb="27" eb="29">
      <t>イドウ</t>
    </rPh>
    <rPh sb="29" eb="31">
      <t>ボウガイ</t>
    </rPh>
    <rPh sb="32" eb="34">
      <t>イミ</t>
    </rPh>
    <rPh sb="35" eb="36">
      <t>ナ</t>
    </rPh>
    <phoneticPr fontId="6"/>
  </si>
  <si>
    <t>神風の刻印</t>
    <rPh sb="0" eb="2">
      <t>カミカゼ</t>
    </rPh>
    <rPh sb="3" eb="5">
      <t>コクイン</t>
    </rPh>
    <phoneticPr fontId="6"/>
  </si>
  <si>
    <t>旗手の刻印</t>
    <rPh sb="0" eb="2">
      <t>キシュ</t>
    </rPh>
    <rPh sb="3" eb="5">
      <t>コクイン</t>
    </rPh>
    <phoneticPr fontId="6"/>
  </si>
  <si>
    <t>なし</t>
    <phoneticPr fontId="6"/>
  </si>
  <si>
    <t>シーン(選択)</t>
    <rPh sb="4" eb="6">
      <t>センタク</t>
    </rPh>
    <phoneticPr fontId="6"/>
  </si>
  <si>
    <t>このラウンド中、対象があらゆる攻撃で与えるダメージに+3D10点する。</t>
    <rPh sb="6" eb="7">
      <t>チュウ</t>
    </rPh>
    <rPh sb="8" eb="10">
      <t>タイショウ</t>
    </rPh>
    <rPh sb="15" eb="17">
      <t>コウゲキ</t>
    </rPh>
    <rPh sb="18" eb="19">
      <t>アタ</t>
    </rPh>
    <rPh sb="31" eb="32">
      <t>テン</t>
    </rPh>
    <phoneticPr fontId="6"/>
  </si>
  <si>
    <t>あなたは同じ経験点で別のキャラクターデータを作成する。この時、マインドクラスを変更してもよい。あなたは二重人格となり、アクト中に1度だけ、この効果で作成した別のキャラクターデータに書き換えることができる(グロウなどを使用していたら、対応するクラスのグロウが使用済になる)。</t>
    <rPh sb="4" eb="5">
      <t>オナ</t>
    </rPh>
    <rPh sb="6" eb="8">
      <t>ケイケン</t>
    </rPh>
    <rPh sb="8" eb="9">
      <t>テン</t>
    </rPh>
    <rPh sb="10" eb="11">
      <t>ベツ</t>
    </rPh>
    <rPh sb="22" eb="24">
      <t>サクセイ</t>
    </rPh>
    <rPh sb="29" eb="30">
      <t>トキ</t>
    </rPh>
    <rPh sb="39" eb="41">
      <t>ヘンコウ</t>
    </rPh>
    <rPh sb="51" eb="53">
      <t>ニジュウ</t>
    </rPh>
    <rPh sb="53" eb="55">
      <t>ジンカク</t>
    </rPh>
    <rPh sb="62" eb="63">
      <t>チュウ</t>
    </rPh>
    <rPh sb="65" eb="66">
      <t>ド</t>
    </rPh>
    <rPh sb="71" eb="73">
      <t>コウカ</t>
    </rPh>
    <rPh sb="74" eb="76">
      <t>サクセイ</t>
    </rPh>
    <rPh sb="78" eb="79">
      <t>ベツ</t>
    </rPh>
    <rPh sb="90" eb="91">
      <t>カ</t>
    </rPh>
    <rPh sb="92" eb="93">
      <t>カ</t>
    </rPh>
    <rPh sb="108" eb="110">
      <t>シヨウ</t>
    </rPh>
    <rPh sb="116" eb="118">
      <t>タイオウ</t>
    </rPh>
    <rPh sb="128" eb="130">
      <t>シヨウ</t>
    </rPh>
    <rPh sb="130" eb="131">
      <t>ズ</t>
    </rPh>
    <phoneticPr fontId="6"/>
  </si>
  <si>
    <t>仮面の刻印</t>
    <rPh sb="0" eb="2">
      <t>カメン</t>
    </rPh>
    <rPh sb="3" eb="5">
      <t>コクイン</t>
    </rPh>
    <phoneticPr fontId="6"/>
  </si>
  <si>
    <t>改竄の印</t>
    <rPh sb="0" eb="2">
      <t>カイザン</t>
    </rPh>
    <rPh sb="3" eb="4">
      <t>イン</t>
    </rPh>
    <phoneticPr fontId="6"/>
  </si>
  <si>
    <t>B3</t>
    <phoneticPr fontId="6"/>
  </si>
  <si>
    <t>対象の判定のダイスを1個選び、ダイス目を2だけ上下させることができる。</t>
    <rPh sb="0" eb="2">
      <t>タイショウ</t>
    </rPh>
    <rPh sb="3" eb="5">
      <t>ハンテイ</t>
    </rPh>
    <rPh sb="11" eb="12">
      <t>コ</t>
    </rPh>
    <rPh sb="12" eb="13">
      <t>エラ</t>
    </rPh>
    <rPh sb="18" eb="19">
      <t>メ</t>
    </rPh>
    <rPh sb="23" eb="25">
      <t>ジョウゲ</t>
    </rPh>
    <phoneticPr fontId="6"/>
  </si>
  <si>
    <t>対象の受けるダメージを2D10点だけ、増加または減少させる。</t>
    <rPh sb="0" eb="2">
      <t>タイショウ</t>
    </rPh>
    <rPh sb="3" eb="4">
      <t>ウ</t>
    </rPh>
    <rPh sb="15" eb="16">
      <t>テン</t>
    </rPh>
    <rPh sb="19" eb="21">
      <t>ゾウカ</t>
    </rPh>
    <rPh sb="24" eb="26">
      <t>ゲンショウ</t>
    </rPh>
    <phoneticPr fontId="6"/>
  </si>
  <si>
    <t>目覚めの印</t>
    <rPh sb="0" eb="2">
      <t>メザ</t>
    </rPh>
    <rPh sb="4" eb="5">
      <t>イン</t>
    </rPh>
    <phoneticPr fontId="6"/>
  </si>
  <si>
    <t>範囲(選択)</t>
    <rPh sb="0" eb="2">
      <t>ハンイ</t>
    </rPh>
    <rPh sb="3" eb="5">
      <t>センタク</t>
    </rPh>
    <phoneticPr fontId="6"/>
  </si>
  <si>
    <t>シーン</t>
    <phoneticPr fontId="6"/>
  </si>
  <si>
    <t>対象の受けた状態異常を2種類まで選択して、それらを全て解除する。</t>
    <rPh sb="0" eb="2">
      <t>タイショウ</t>
    </rPh>
    <rPh sb="3" eb="4">
      <t>ウ</t>
    </rPh>
    <rPh sb="6" eb="8">
      <t>ジョウタイ</t>
    </rPh>
    <rPh sb="8" eb="10">
      <t>イジョウ</t>
    </rPh>
    <rPh sb="12" eb="14">
      <t>シュルイ</t>
    </rPh>
    <rPh sb="16" eb="18">
      <t>センタク</t>
    </rPh>
    <rPh sb="25" eb="26">
      <t>スベ</t>
    </rPh>
    <rPh sb="27" eb="29">
      <t>カイジョ</t>
    </rPh>
    <phoneticPr fontId="6"/>
  </si>
  <si>
    <t>対象は自身と相互にフェイトを取得する。対象から自身へは「関係：憧憬」となる。</t>
    <rPh sb="0" eb="2">
      <t>タイショウ</t>
    </rPh>
    <rPh sb="3" eb="5">
      <t>ジシン</t>
    </rPh>
    <rPh sb="6" eb="8">
      <t>ソウゴ</t>
    </rPh>
    <rPh sb="14" eb="16">
      <t>シュトク</t>
    </rPh>
    <rPh sb="19" eb="21">
      <t>タイショウ</t>
    </rPh>
    <rPh sb="23" eb="25">
      <t>ジシン</t>
    </rPh>
    <rPh sb="28" eb="30">
      <t>カンケイ</t>
    </rPh>
    <rPh sb="31" eb="33">
      <t>ドウケイ</t>
    </rPh>
    <phoneticPr fontId="6"/>
  </si>
  <si>
    <t>自身のメジャーアクションで行う判定へ対するあらゆるペナルティを打ち消す。</t>
    <rPh sb="0" eb="2">
      <t>ジシン</t>
    </rPh>
    <rPh sb="13" eb="14">
      <t>オコナ</t>
    </rPh>
    <rPh sb="15" eb="17">
      <t>ハンテイ</t>
    </rPh>
    <rPh sb="18" eb="19">
      <t>タイ</t>
    </rPh>
    <rPh sb="31" eb="32">
      <t>ウ</t>
    </rPh>
    <rPh sb="33" eb="34">
      <t>ケ</t>
    </rPh>
    <phoneticPr fontId="6"/>
  </si>
  <si>
    <t>「リア・ファイル」を常備化する。「リア・ファイル」を使用して攻撃・リアクションを行う度、SPが1点減少する。</t>
    <phoneticPr fontId="6"/>
  </si>
  <si>
    <t>対象がアーツを使用した時に使用する。そのタイミングで使用されたすべてのアーツの代償は、代わりに自身が支払う。</t>
    <rPh sb="0" eb="2">
      <t>タイショウ</t>
    </rPh>
    <rPh sb="7" eb="9">
      <t>シヨウ</t>
    </rPh>
    <rPh sb="11" eb="12">
      <t>トキ</t>
    </rPh>
    <rPh sb="13" eb="15">
      <t>シヨウ</t>
    </rPh>
    <rPh sb="26" eb="28">
      <t>シヨウ</t>
    </rPh>
    <rPh sb="39" eb="41">
      <t>ダイショウ</t>
    </rPh>
    <rPh sb="43" eb="44">
      <t>カ</t>
    </rPh>
    <rPh sb="47" eb="49">
      <t>ジシン</t>
    </rPh>
    <rPh sb="50" eb="52">
      <t>シハラ</t>
    </rPh>
    <phoneticPr fontId="6"/>
  </si>
  <si>
    <t>解放の刻印</t>
    <rPh sb="0" eb="2">
      <t>カイホウ</t>
    </rPh>
    <rPh sb="3" eb="5">
      <t>コクイン</t>
    </rPh>
    <phoneticPr fontId="6"/>
  </si>
  <si>
    <t>いつでも</t>
    <phoneticPr fontId="6"/>
  </si>
  <si>
    <t>対象の『傀儡』『魂魄四散』『昏倒』『完全死亡』以外の全ての状態異常、特殊状態、不利な効果を打ち消す。追加で[選択された対象の数]×2点のSPを支払うことで、このラウンド中、対象の行うあらゆる判定のスペシャル率と判定率に+20%のボーナスを与える。</t>
    <rPh sb="66" eb="67">
      <t>テン</t>
    </rPh>
    <rPh sb="84" eb="85">
      <t>チュウ</t>
    </rPh>
    <rPh sb="89" eb="90">
      <t>オコナ</t>
    </rPh>
    <rPh sb="95" eb="97">
      <t>ハンテイ</t>
    </rPh>
    <rPh sb="103" eb="104">
      <t>リツ</t>
    </rPh>
    <rPh sb="105" eb="107">
      <t>ハンテイ</t>
    </rPh>
    <rPh sb="107" eb="108">
      <t>リツ</t>
    </rPh>
    <rPh sb="119" eb="120">
      <t>アタ</t>
    </rPh>
    <phoneticPr fontId="7"/>
  </si>
  <si>
    <t>∴トルクエム∴の逆位置効果を発生させる。代償の必要なく、全ての対象のスペシャル率と判定率に+20%のボーナスを与える。</t>
    <rPh sb="8" eb="9">
      <t>ギャク</t>
    </rPh>
    <rPh sb="9" eb="11">
      <t>イチ</t>
    </rPh>
    <rPh sb="11" eb="13">
      <t>コウカ</t>
    </rPh>
    <rPh sb="14" eb="16">
      <t>ハッセイ</t>
    </rPh>
    <rPh sb="20" eb="22">
      <t>ダイショウ</t>
    </rPh>
    <rPh sb="23" eb="25">
      <t>ヒツヨウ</t>
    </rPh>
    <rPh sb="28" eb="29">
      <t>スベ</t>
    </rPh>
    <rPh sb="31" eb="33">
      <t>タイショウ</t>
    </rPh>
    <rPh sb="39" eb="40">
      <t>リツ</t>
    </rPh>
    <rPh sb="41" eb="43">
      <t>ハンテイ</t>
    </rPh>
    <rPh sb="43" eb="44">
      <t>リツ</t>
    </rPh>
    <rPh sb="55" eb="56">
      <t>アタ</t>
    </rPh>
    <phoneticPr fontId="6"/>
  </si>
  <si>
    <t>『汝、運命を斬り、ヒトを裂け。眼前のものは全て錆にすべし』
悪にしてマオの象徴たる、“紅蓮の隻眼”アウザー・スレッド＝ライトの遺した聖牙。
動脈血のように赤い、赤渇剣クリムゾンクレセント。彼は既に正気ではなく、絶望に誘われるように現れ、その意思に関わりなく契約の証を背中に刻む。かつてはティルヴィングという銘であった。／束縛：あなたは血の温もりをその手につかみたくて堪らなくなり、生物の命を奪うようになる。やがて正気を次第に蝕まれていく。契約を交わしたが最後、クリムゾンクレセントはあなたが死ぬまで離れることはない。／離反：契約者は離反することができなくなっていく。</t>
    <rPh sb="30" eb="31">
      <t>アク</t>
    </rPh>
    <rPh sb="37" eb="39">
      <t>ショウチョウ</t>
    </rPh>
    <rPh sb="63" eb="64">
      <t>ノコ</t>
    </rPh>
    <rPh sb="66" eb="67">
      <t>セイ</t>
    </rPh>
    <rPh sb="67" eb="68">
      <t>ガ</t>
    </rPh>
    <rPh sb="70" eb="73">
      <t>ドウミャクケツ</t>
    </rPh>
    <rPh sb="77" eb="78">
      <t>アカ</t>
    </rPh>
    <rPh sb="80" eb="81">
      <t>アカ</t>
    </rPh>
    <rPh sb="81" eb="82">
      <t>カワ</t>
    </rPh>
    <rPh sb="82" eb="83">
      <t>ケン</t>
    </rPh>
    <rPh sb="94" eb="95">
      <t>カレ</t>
    </rPh>
    <rPh sb="96" eb="97">
      <t>スデ</t>
    </rPh>
    <rPh sb="98" eb="100">
      <t>ショウキ</t>
    </rPh>
    <rPh sb="105" eb="107">
      <t>ゼツボウ</t>
    </rPh>
    <rPh sb="108" eb="109">
      <t>サソ</t>
    </rPh>
    <rPh sb="115" eb="116">
      <t>アラワ</t>
    </rPh>
    <rPh sb="120" eb="122">
      <t>イシ</t>
    </rPh>
    <rPh sb="123" eb="124">
      <t>カカ</t>
    </rPh>
    <rPh sb="128" eb="130">
      <t>ケイヤク</t>
    </rPh>
    <rPh sb="131" eb="132">
      <t>アカシ</t>
    </rPh>
    <rPh sb="133" eb="135">
      <t>セナカ</t>
    </rPh>
    <rPh sb="136" eb="137">
      <t>キザ</t>
    </rPh>
    <rPh sb="153" eb="154">
      <t>メイ</t>
    </rPh>
    <rPh sb="160" eb="162">
      <t>ソクバク</t>
    </rPh>
    <rPh sb="167" eb="168">
      <t>チ</t>
    </rPh>
    <rPh sb="169" eb="170">
      <t>ヌク</t>
    </rPh>
    <rPh sb="175" eb="176">
      <t>テ</t>
    </rPh>
    <rPh sb="183" eb="184">
      <t>タマ</t>
    </rPh>
    <rPh sb="190" eb="192">
      <t>セイブツ</t>
    </rPh>
    <rPh sb="193" eb="194">
      <t>イノチ</t>
    </rPh>
    <rPh sb="195" eb="196">
      <t>ウバ</t>
    </rPh>
    <rPh sb="206" eb="208">
      <t>ショウキ</t>
    </rPh>
    <rPh sb="209" eb="211">
      <t>シダイ</t>
    </rPh>
    <rPh sb="212" eb="213">
      <t>ムシバ</t>
    </rPh>
    <rPh sb="219" eb="221">
      <t>ケイヤク</t>
    </rPh>
    <rPh sb="222" eb="223">
      <t>カ</t>
    </rPh>
    <rPh sb="227" eb="229">
      <t>サイゴ</t>
    </rPh>
    <rPh sb="245" eb="246">
      <t>シ</t>
    </rPh>
    <rPh sb="249" eb="250">
      <t>ハナ</t>
    </rPh>
    <rPh sb="262" eb="265">
      <t>ケイヤクシャ</t>
    </rPh>
    <rPh sb="266" eb="268">
      <t>リハン</t>
    </rPh>
    <phoneticPr fontId="6"/>
  </si>
  <si>
    <t>鉄拳の刻印</t>
    <rPh sb="0" eb="2">
      <t>テッケン</t>
    </rPh>
    <rPh sb="3" eb="5">
      <t>コクイン</t>
    </rPh>
    <phoneticPr fontId="6"/>
  </si>
  <si>
    <t>S[1D10]</t>
    <phoneticPr fontId="6"/>
  </si>
  <si>
    <t>∴リンカネーション∴の正位置効果を発生させる。この効果を受けた対象はこの刻印を与えた聖牙の「遺志」を刻まれる。対象は、この効果を受けることを拒否してもよい。怨痕者以外はこの刻印を取得できない。</t>
    <rPh sb="25" eb="27">
      <t>コウカ</t>
    </rPh>
    <rPh sb="28" eb="29">
      <t>ウ</t>
    </rPh>
    <rPh sb="31" eb="33">
      <t>タイショウ</t>
    </rPh>
    <rPh sb="36" eb="38">
      <t>コクイン</t>
    </rPh>
    <rPh sb="39" eb="40">
      <t>アタ</t>
    </rPh>
    <rPh sb="42" eb="43">
      <t>セイ</t>
    </rPh>
    <rPh sb="43" eb="44">
      <t>ガ</t>
    </rPh>
    <rPh sb="46" eb="48">
      <t>イシ</t>
    </rPh>
    <rPh sb="50" eb="51">
      <t>キザ</t>
    </rPh>
    <rPh sb="55" eb="57">
      <t>タイショウ</t>
    </rPh>
    <rPh sb="61" eb="63">
      <t>コウカ</t>
    </rPh>
    <rPh sb="64" eb="65">
      <t>ウ</t>
    </rPh>
    <rPh sb="70" eb="72">
      <t>キョヒ</t>
    </rPh>
    <rPh sb="78" eb="80">
      <t>エンコン</t>
    </rPh>
    <rPh sb="80" eb="81">
      <t>シャ</t>
    </rPh>
    <rPh sb="81" eb="83">
      <t>イガイ</t>
    </rPh>
    <rPh sb="86" eb="88">
      <t>コクイン</t>
    </rPh>
    <rPh sb="89" eb="91">
      <t>シュトク</t>
    </rPh>
    <phoneticPr fontId="6"/>
  </si>
  <si>
    <t>この刻印が破壊されない限り、自身はHPかDPが0になった時に即座にシーンから退場し、HPかDPの0になった方を1にし、「死亡」「傀儡」「魂魄四散」を含むあらゆる状態異常、特殊状態を解除する。この刻印は特定の破壊条件を満たさない限り、破壊されたり打ち消されたりすることはない。破壊条件は、所有者ごとにHLが定める。この刻印の所有者は「魔神」と呼ばれる怨痕者となる。</t>
    <rPh sb="2" eb="4">
      <t>コクイン</t>
    </rPh>
    <rPh sb="5" eb="7">
      <t>ハカイ</t>
    </rPh>
    <rPh sb="11" eb="12">
      <t>カギ</t>
    </rPh>
    <rPh sb="14" eb="16">
      <t>ジシン</t>
    </rPh>
    <rPh sb="28" eb="29">
      <t>トキ</t>
    </rPh>
    <rPh sb="30" eb="32">
      <t>ソクザ</t>
    </rPh>
    <rPh sb="38" eb="40">
      <t>タイジョウ</t>
    </rPh>
    <rPh sb="53" eb="54">
      <t>ホウ</t>
    </rPh>
    <rPh sb="60" eb="62">
      <t>シボウ</t>
    </rPh>
    <rPh sb="64" eb="66">
      <t>クグツ</t>
    </rPh>
    <rPh sb="68" eb="70">
      <t>コンパク</t>
    </rPh>
    <rPh sb="70" eb="72">
      <t>シサン</t>
    </rPh>
    <rPh sb="74" eb="75">
      <t>フク</t>
    </rPh>
    <rPh sb="80" eb="82">
      <t>ジョウタイ</t>
    </rPh>
    <rPh sb="82" eb="84">
      <t>イジョウ</t>
    </rPh>
    <rPh sb="85" eb="87">
      <t>トクシュ</t>
    </rPh>
    <rPh sb="87" eb="89">
      <t>ジョウタイ</t>
    </rPh>
    <rPh sb="90" eb="92">
      <t>カイジョ</t>
    </rPh>
    <rPh sb="97" eb="99">
      <t>コクイン</t>
    </rPh>
    <rPh sb="100" eb="102">
      <t>トクテイ</t>
    </rPh>
    <rPh sb="103" eb="105">
      <t>ハカイ</t>
    </rPh>
    <rPh sb="105" eb="107">
      <t>ジョウケン</t>
    </rPh>
    <rPh sb="108" eb="109">
      <t>ミ</t>
    </rPh>
    <rPh sb="113" eb="114">
      <t>カギ</t>
    </rPh>
    <rPh sb="116" eb="118">
      <t>ハカイ</t>
    </rPh>
    <rPh sb="122" eb="123">
      <t>ウ</t>
    </rPh>
    <rPh sb="124" eb="125">
      <t>ケ</t>
    </rPh>
    <rPh sb="137" eb="139">
      <t>ハカイ</t>
    </rPh>
    <rPh sb="139" eb="141">
      <t>ジョウケン</t>
    </rPh>
    <rPh sb="143" eb="146">
      <t>ショユウシャ</t>
    </rPh>
    <rPh sb="152" eb="153">
      <t>サダ</t>
    </rPh>
    <rPh sb="158" eb="160">
      <t>コクイン</t>
    </rPh>
    <rPh sb="161" eb="164">
      <t>ショユウシャ</t>
    </rPh>
    <rPh sb="166" eb="168">
      <t>マジン</t>
    </rPh>
    <rPh sb="170" eb="171">
      <t>ヨ</t>
    </rPh>
    <rPh sb="174" eb="176">
      <t>エンコン</t>
    </rPh>
    <rPh sb="176" eb="177">
      <t>シャ</t>
    </rPh>
    <phoneticPr fontId="6"/>
  </si>
  <si>
    <t>∴ジャッジメント∴の正位置効果、または逆位置効果を発生させる。</t>
    <phoneticPr fontId="6"/>
  </si>
  <si>
    <t>∴プロフェニティ∴の正位置効果、または逆位置効果を発生させる。代償も同様となる。</t>
    <rPh sb="31" eb="33">
      <t>ダイショウ</t>
    </rPh>
    <rPh sb="34" eb="36">
      <t>ドウヨウ</t>
    </rPh>
    <phoneticPr fontId="6"/>
  </si>
  <si>
    <t>対象の「タイミング：常時」のアーツを1個、一覧を見てから選択し、未取得状態にする。これにより、武器・防具・道具が消失することもある。再計算が必要な場合は再計算する。この刻印は怨痕者しか取得できない。</t>
    <rPh sb="0" eb="2">
      <t>タイショウ</t>
    </rPh>
    <rPh sb="10" eb="12">
      <t>ジョウジ</t>
    </rPh>
    <rPh sb="19" eb="20">
      <t>コ</t>
    </rPh>
    <rPh sb="21" eb="23">
      <t>イチラン</t>
    </rPh>
    <rPh sb="24" eb="25">
      <t>ミ</t>
    </rPh>
    <rPh sb="28" eb="30">
      <t>センタク</t>
    </rPh>
    <rPh sb="32" eb="33">
      <t>ミ</t>
    </rPh>
    <rPh sb="33" eb="35">
      <t>シュトク</t>
    </rPh>
    <rPh sb="35" eb="37">
      <t>ジョウタイ</t>
    </rPh>
    <rPh sb="47" eb="49">
      <t>ブキ</t>
    </rPh>
    <rPh sb="50" eb="52">
      <t>ボウグ</t>
    </rPh>
    <rPh sb="53" eb="55">
      <t>ドウグ</t>
    </rPh>
    <rPh sb="56" eb="58">
      <t>ショウシツ</t>
    </rPh>
    <rPh sb="66" eb="69">
      <t>サイケイサン</t>
    </rPh>
    <rPh sb="70" eb="72">
      <t>ヒツヨウ</t>
    </rPh>
    <rPh sb="73" eb="75">
      <t>バアイ</t>
    </rPh>
    <rPh sb="76" eb="79">
      <t>サイケイサン</t>
    </rPh>
    <rPh sb="84" eb="86">
      <t>コクイン</t>
    </rPh>
    <rPh sb="87" eb="89">
      <t>エンコン</t>
    </rPh>
    <rPh sb="89" eb="90">
      <t>シャ</t>
    </rPh>
    <rPh sb="92" eb="94">
      <t>シュトク</t>
    </rPh>
    <phoneticPr fontId="6"/>
  </si>
  <si>
    <t>対象を「魂の牢獄」に封じる。封じられた対象は時間が停止し、刻印の使用者がこの効果を解除するか、刻印の使用者が死亡するまで解放されない。この刻印は怨痕者しか取得できない。</t>
    <rPh sb="0" eb="2">
      <t>タイショウ</t>
    </rPh>
    <rPh sb="4" eb="5">
      <t>タマシイ</t>
    </rPh>
    <rPh sb="6" eb="8">
      <t>ロウゴク</t>
    </rPh>
    <rPh sb="10" eb="11">
      <t>フウ</t>
    </rPh>
    <rPh sb="14" eb="15">
      <t>フウ</t>
    </rPh>
    <rPh sb="19" eb="21">
      <t>タイショウ</t>
    </rPh>
    <rPh sb="22" eb="24">
      <t>ジカン</t>
    </rPh>
    <rPh sb="25" eb="27">
      <t>テイシ</t>
    </rPh>
    <rPh sb="29" eb="31">
      <t>コクイン</t>
    </rPh>
    <rPh sb="32" eb="35">
      <t>シヨウシャ</t>
    </rPh>
    <rPh sb="38" eb="40">
      <t>コウカ</t>
    </rPh>
    <rPh sb="41" eb="43">
      <t>カイジョ</t>
    </rPh>
    <rPh sb="47" eb="49">
      <t>コクイン</t>
    </rPh>
    <rPh sb="50" eb="53">
      <t>シヨウシャ</t>
    </rPh>
    <rPh sb="54" eb="56">
      <t>シボウ</t>
    </rPh>
    <rPh sb="60" eb="62">
      <t>カイホウ</t>
    </rPh>
    <rPh sb="69" eb="71">
      <t>コクイン</t>
    </rPh>
    <rPh sb="72" eb="74">
      <t>エンコン</t>
    </rPh>
    <rPh sb="74" eb="75">
      <t>シャ</t>
    </rPh>
    <rPh sb="77" eb="79">
      <t>シュトク</t>
    </rPh>
    <phoneticPr fontId="6"/>
  </si>
  <si>
    <t>殺劇の刻印</t>
    <rPh sb="0" eb="1">
      <t>サツ</t>
    </rPh>
    <rPh sb="1" eb="2">
      <t>ゲキ</t>
    </rPh>
    <rPh sb="3" eb="5">
      <t>コクイン</t>
    </rPh>
    <phoneticPr fontId="6"/>
  </si>
  <si>
    <t>即座にメインフェイズを発生させる。このメインフェイズは自身が「行動済」でも行うことができ、このメインフェイズを行っても「行動済」にはならない。このメインフェイズの攻撃は判定の必要なくスペシャルで成功し、リアクションは発生しない。このメインフェイズで使用するアーツは全て「代償：なし」になる。</t>
    <rPh sb="0" eb="2">
      <t>ソクザ</t>
    </rPh>
    <rPh sb="11" eb="13">
      <t>ハッセイ</t>
    </rPh>
    <rPh sb="27" eb="29">
      <t>ジシン</t>
    </rPh>
    <rPh sb="31" eb="33">
      <t>コウドウ</t>
    </rPh>
    <rPh sb="33" eb="34">
      <t>ズ</t>
    </rPh>
    <rPh sb="37" eb="38">
      <t>オコナ</t>
    </rPh>
    <rPh sb="55" eb="56">
      <t>オコナ</t>
    </rPh>
    <rPh sb="60" eb="62">
      <t>コウドウ</t>
    </rPh>
    <rPh sb="62" eb="63">
      <t>ズ</t>
    </rPh>
    <rPh sb="81" eb="83">
      <t>コウゲキ</t>
    </rPh>
    <rPh sb="84" eb="86">
      <t>ハンテイ</t>
    </rPh>
    <rPh sb="87" eb="89">
      <t>ヒツヨウ</t>
    </rPh>
    <rPh sb="97" eb="99">
      <t>セイコウ</t>
    </rPh>
    <rPh sb="108" eb="110">
      <t>ハッセイ</t>
    </rPh>
    <rPh sb="124" eb="126">
      <t>シヨウ</t>
    </rPh>
    <rPh sb="132" eb="133">
      <t>スベ</t>
    </rPh>
    <rPh sb="135" eb="137">
      <t>ダイショウ</t>
    </rPh>
    <phoneticPr fontId="6"/>
  </si>
  <si>
    <t>即座にメインフェイズを発生させる。このメインフェイズは自身が「行動済」でも行うことができ、このメインフェイズを行っても「行動済」にはならない。このメインフェイズでは格闘攻撃しか行えず、判定の必要なくクリティカルで成功し、リアクションは発生しない。このメインフェイズで使用するアーツは全て「代償：なし」になる。</t>
    <rPh sb="0" eb="2">
      <t>ソクザ</t>
    </rPh>
    <rPh sb="11" eb="13">
      <t>ハッセイ</t>
    </rPh>
    <rPh sb="27" eb="29">
      <t>ジシン</t>
    </rPh>
    <rPh sb="31" eb="33">
      <t>コウドウ</t>
    </rPh>
    <rPh sb="33" eb="34">
      <t>ズ</t>
    </rPh>
    <rPh sb="37" eb="38">
      <t>オコナ</t>
    </rPh>
    <rPh sb="55" eb="56">
      <t>オコナ</t>
    </rPh>
    <rPh sb="60" eb="62">
      <t>コウドウ</t>
    </rPh>
    <rPh sb="62" eb="63">
      <t>ズ</t>
    </rPh>
    <rPh sb="82" eb="84">
      <t>カクトウ</t>
    </rPh>
    <rPh sb="84" eb="86">
      <t>コウゲキ</t>
    </rPh>
    <rPh sb="88" eb="89">
      <t>オコナ</t>
    </rPh>
    <rPh sb="92" eb="94">
      <t>ハンテイ</t>
    </rPh>
    <rPh sb="95" eb="97">
      <t>ヒツヨウ</t>
    </rPh>
    <rPh sb="106" eb="108">
      <t>セイコウ</t>
    </rPh>
    <rPh sb="117" eb="119">
      <t>ハッセイ</t>
    </rPh>
    <rPh sb="133" eb="135">
      <t>シヨウ</t>
    </rPh>
    <rPh sb="141" eb="142">
      <t>スベ</t>
    </rPh>
    <rPh sb="144" eb="146">
      <t>ダイショウ</t>
    </rPh>
    <phoneticPr fontId="6"/>
  </si>
  <si>
    <t>S5</t>
    <phoneticPr fontId="6"/>
  </si>
  <si>
    <t>単体</t>
    <rPh sb="0" eb="2">
      <t>タンタイ</t>
    </rPh>
    <phoneticPr fontId="6"/>
  </si>
  <si>
    <t>至近</t>
    <rPh sb="0" eb="2">
      <t>シキン</t>
    </rPh>
    <phoneticPr fontId="6"/>
  </si>
  <si>
    <t>A1</t>
    <phoneticPr fontId="6"/>
  </si>
  <si>
    <t>常時</t>
    <rPh sb="0" eb="2">
      <t>ジョウジ</t>
    </rPh>
    <phoneticPr fontId="6"/>
  </si>
  <si>
    <t>自身</t>
    <rPh sb="0" eb="2">
      <t>ジシン</t>
    </rPh>
    <phoneticPr fontId="6"/>
  </si>
  <si>
    <t>-</t>
    <phoneticPr fontId="6"/>
  </si>
  <si>
    <t>プレアクト時に自身の常備化している武器から1つを選択する。その武器の威力と魔力に+8する。</t>
    <rPh sb="5" eb="6">
      <t>ジ</t>
    </rPh>
    <rPh sb="7" eb="9">
      <t>ジシン</t>
    </rPh>
    <rPh sb="10" eb="13">
      <t>ジョウビカ</t>
    </rPh>
    <rPh sb="17" eb="19">
      <t>ブキ</t>
    </rPh>
    <rPh sb="24" eb="26">
      <t>センタク</t>
    </rPh>
    <rPh sb="31" eb="33">
      <t>ブキ</t>
    </rPh>
    <rPh sb="34" eb="36">
      <t>イリョク</t>
    </rPh>
    <rPh sb="37" eb="39">
      <t>マリョク</t>
    </rPh>
    <phoneticPr fontId="6"/>
  </si>
  <si>
    <t>そのラウンド中、その対象にとって利益となるアーツやアイテムの効果の対象となった時、そのアーツやアイテムの効果は打ち消される。</t>
    <rPh sb="6" eb="7">
      <t>チュウ</t>
    </rPh>
    <rPh sb="10" eb="12">
      <t>タイショウ</t>
    </rPh>
    <rPh sb="16" eb="18">
      <t>リエキ</t>
    </rPh>
    <rPh sb="30" eb="32">
      <t>コウカ</t>
    </rPh>
    <rPh sb="33" eb="35">
      <t>タイショウ</t>
    </rPh>
    <rPh sb="39" eb="40">
      <t>トキ</t>
    </rPh>
    <rPh sb="52" eb="54">
      <t>コウカ</t>
    </rPh>
    <rPh sb="55" eb="56">
      <t>ウ</t>
    </rPh>
    <rPh sb="57" eb="58">
      <t>ケ</t>
    </rPh>
    <phoneticPr fontId="6"/>
  </si>
  <si>
    <t>1～4の任意の整数を宣言し、[その数]D10点数のSPを失う。自身は[失ったSP×3]点だけHPを増加させる(上限を超えてもよい。癒装甲値は無視する)。</t>
    <rPh sb="4" eb="6">
      <t>ニンイ</t>
    </rPh>
    <rPh sb="7" eb="9">
      <t>セイスウ</t>
    </rPh>
    <rPh sb="10" eb="12">
      <t>センゲン</t>
    </rPh>
    <rPh sb="17" eb="18">
      <t>スウ</t>
    </rPh>
    <rPh sb="22" eb="24">
      <t>テンスウ</t>
    </rPh>
    <rPh sb="28" eb="29">
      <t>ウシナ</t>
    </rPh>
    <rPh sb="31" eb="33">
      <t>ジシン</t>
    </rPh>
    <rPh sb="35" eb="36">
      <t>ウシナ</t>
    </rPh>
    <rPh sb="43" eb="44">
      <t>テン</t>
    </rPh>
    <rPh sb="49" eb="51">
      <t>ゾウカ</t>
    </rPh>
    <rPh sb="55" eb="57">
      <t>ジョウゲン</t>
    </rPh>
    <rPh sb="58" eb="59">
      <t>コ</t>
    </rPh>
    <rPh sb="65" eb="66">
      <t>イヤ</t>
    </rPh>
    <rPh sb="66" eb="68">
      <t>ソウコウ</t>
    </rPh>
    <rPh sb="68" eb="69">
      <t>チ</t>
    </rPh>
    <rPh sb="70" eb="72">
      <t>ムシ</t>
    </rPh>
    <phoneticPr fontId="6"/>
  </si>
  <si>
    <t>[2D10×2]点のSPを失う。次に行う攻撃で与えるダメージロールに+[失ったSP]D10点する。</t>
    <rPh sb="8" eb="9">
      <t>テン</t>
    </rPh>
    <rPh sb="13" eb="14">
      <t>ウシナ</t>
    </rPh>
    <rPh sb="16" eb="17">
      <t>ツギ</t>
    </rPh>
    <rPh sb="18" eb="19">
      <t>オコナ</t>
    </rPh>
    <rPh sb="20" eb="22">
      <t>コウゲキ</t>
    </rPh>
    <rPh sb="23" eb="24">
      <t>アタ</t>
    </rPh>
    <rPh sb="36" eb="37">
      <t>ウシナ</t>
    </rPh>
    <rPh sb="45" eb="46">
      <t>テン</t>
    </rPh>
    <phoneticPr fontId="6"/>
  </si>
  <si>
    <t>自身の現在DPに+10D10点する(上限を無視する)。この刻印は怨痕者しか取得できない。</t>
    <rPh sb="0" eb="2">
      <t>ジシン</t>
    </rPh>
    <rPh sb="3" eb="5">
      <t>ゲンザイ</t>
    </rPh>
    <rPh sb="14" eb="15">
      <t>テン</t>
    </rPh>
    <rPh sb="18" eb="20">
      <t>ジョウゲン</t>
    </rPh>
    <rPh sb="21" eb="23">
      <t>ムシ</t>
    </rPh>
    <rPh sb="29" eb="31">
      <t>コクイン</t>
    </rPh>
    <rPh sb="32" eb="34">
      <t>エンコン</t>
    </rPh>
    <rPh sb="34" eb="35">
      <t>シャ</t>
    </rPh>
    <rPh sb="37" eb="39">
      <t>シュトク</t>
    </rPh>
    <phoneticPr fontId="6"/>
  </si>
  <si>
    <t>S[2D10]</t>
    <phoneticPr fontId="6"/>
  </si>
  <si>
    <t>次の攻撃に対するリアクションの判定の達成率に-30%のペナルティを与え、与えるダメージに-[自身の現在SP]または+[最大DP]する(最低値は0。つまり、遺痕者であれば負の値が大きい程増加する。この刻印を含めたアーツなどの代償を支払った後の現在SPで算出する)。</t>
    <rPh sb="0" eb="1">
      <t>ツギ</t>
    </rPh>
    <rPh sb="2" eb="4">
      <t>コウゲキ</t>
    </rPh>
    <rPh sb="5" eb="6">
      <t>タイ</t>
    </rPh>
    <rPh sb="15" eb="17">
      <t>ハンテイ</t>
    </rPh>
    <rPh sb="18" eb="21">
      <t>タッセイリツ</t>
    </rPh>
    <rPh sb="33" eb="34">
      <t>アタ</t>
    </rPh>
    <rPh sb="36" eb="37">
      <t>アタ</t>
    </rPh>
    <rPh sb="46" eb="48">
      <t>ジシン</t>
    </rPh>
    <rPh sb="49" eb="51">
      <t>ゲンザイ</t>
    </rPh>
    <rPh sb="59" eb="61">
      <t>サイダイ</t>
    </rPh>
    <rPh sb="67" eb="69">
      <t>サイテイ</t>
    </rPh>
    <rPh sb="69" eb="70">
      <t>チ</t>
    </rPh>
    <rPh sb="77" eb="79">
      <t>イコン</t>
    </rPh>
    <rPh sb="79" eb="80">
      <t>シャ</t>
    </rPh>
    <rPh sb="84" eb="85">
      <t>フ</t>
    </rPh>
    <rPh sb="86" eb="87">
      <t>アタイ</t>
    </rPh>
    <rPh sb="88" eb="89">
      <t>オオ</t>
    </rPh>
    <rPh sb="91" eb="92">
      <t>ホド</t>
    </rPh>
    <rPh sb="92" eb="94">
      <t>ゾウカ</t>
    </rPh>
    <rPh sb="99" eb="101">
      <t>コクイン</t>
    </rPh>
    <rPh sb="102" eb="103">
      <t>フク</t>
    </rPh>
    <rPh sb="111" eb="113">
      <t>ダイショウ</t>
    </rPh>
    <rPh sb="114" eb="116">
      <t>シハラ</t>
    </rPh>
    <rPh sb="118" eb="119">
      <t>アト</t>
    </rPh>
    <rPh sb="120" eb="122">
      <t>ゲンザイ</t>
    </rPh>
    <rPh sb="125" eb="127">
      <t>サンシュツ</t>
    </rPh>
    <phoneticPr fontId="6"/>
  </si>
  <si>
    <t>自身の定めた「法」を特定の場所に施行する。例えば、「ある王国の時間はこれより静止する」「この村ではハウチ族以外は奴隷である」「この山に立ち入る者でフレスベルグ教の戒律を守らない者は死罪となる」などである。この「法」によって超自然の現象が起こり得るが、遺痕を持つ者には効果がない。この刻印の解除方法は別途HLが定める。この刻印は怨痕者以外取得できない。</t>
    <rPh sb="0" eb="2">
      <t>ジシン</t>
    </rPh>
    <rPh sb="3" eb="4">
      <t>サダ</t>
    </rPh>
    <rPh sb="7" eb="8">
      <t>ホウ</t>
    </rPh>
    <rPh sb="10" eb="12">
      <t>トクテイ</t>
    </rPh>
    <rPh sb="13" eb="15">
      <t>バショ</t>
    </rPh>
    <rPh sb="16" eb="18">
      <t>セコウ</t>
    </rPh>
    <rPh sb="21" eb="22">
      <t>タト</t>
    </rPh>
    <rPh sb="28" eb="30">
      <t>オウコク</t>
    </rPh>
    <rPh sb="31" eb="33">
      <t>ジカン</t>
    </rPh>
    <rPh sb="38" eb="40">
      <t>セイシ</t>
    </rPh>
    <rPh sb="46" eb="47">
      <t>ムラ</t>
    </rPh>
    <rPh sb="52" eb="53">
      <t>ゾク</t>
    </rPh>
    <rPh sb="53" eb="55">
      <t>イガイ</t>
    </rPh>
    <rPh sb="56" eb="58">
      <t>ドレイ</t>
    </rPh>
    <rPh sb="65" eb="66">
      <t>ヤマ</t>
    </rPh>
    <rPh sb="67" eb="68">
      <t>タ</t>
    </rPh>
    <rPh sb="69" eb="70">
      <t>イ</t>
    </rPh>
    <rPh sb="71" eb="72">
      <t>モノ</t>
    </rPh>
    <rPh sb="79" eb="80">
      <t>キョウ</t>
    </rPh>
    <rPh sb="81" eb="83">
      <t>カイリツ</t>
    </rPh>
    <rPh sb="84" eb="85">
      <t>マモ</t>
    </rPh>
    <rPh sb="88" eb="89">
      <t>モノ</t>
    </rPh>
    <rPh sb="90" eb="92">
      <t>シザイ</t>
    </rPh>
    <rPh sb="105" eb="106">
      <t>ホウ</t>
    </rPh>
    <rPh sb="111" eb="114">
      <t>チョウシゼン</t>
    </rPh>
    <rPh sb="115" eb="117">
      <t>ゲンショウ</t>
    </rPh>
    <rPh sb="118" eb="119">
      <t>オ</t>
    </rPh>
    <rPh sb="121" eb="122">
      <t>ウ</t>
    </rPh>
    <rPh sb="125" eb="127">
      <t>イコン</t>
    </rPh>
    <rPh sb="128" eb="129">
      <t>モ</t>
    </rPh>
    <rPh sb="130" eb="131">
      <t>モノ</t>
    </rPh>
    <rPh sb="133" eb="135">
      <t>コウカ</t>
    </rPh>
    <rPh sb="141" eb="143">
      <t>コクイン</t>
    </rPh>
    <rPh sb="144" eb="146">
      <t>カイジョ</t>
    </rPh>
    <rPh sb="146" eb="148">
      <t>ホウホウ</t>
    </rPh>
    <rPh sb="149" eb="151">
      <t>ベット</t>
    </rPh>
    <rPh sb="154" eb="155">
      <t>サダ</t>
    </rPh>
    <rPh sb="160" eb="162">
      <t>コクイン</t>
    </rPh>
    <rPh sb="163" eb="165">
      <t>エンコン</t>
    </rPh>
    <rPh sb="165" eb="166">
      <t>シャ</t>
    </rPh>
    <rPh sb="166" eb="168">
      <t>イガイ</t>
    </rPh>
    <rPh sb="168" eb="170">
      <t>シュトク</t>
    </rPh>
    <phoneticPr fontId="6"/>
  </si>
  <si>
    <t>いつでも</t>
    <phoneticPr fontId="6"/>
  </si>
  <si>
    <t>対象は即座にメインフェイズを3回行う。そのメインフェイズ中は判定率に-20%のペナルティを受け、3回揃って全て同じ技能率を使用する判定しか行えない。</t>
    <rPh sb="0" eb="2">
      <t>タイショウ</t>
    </rPh>
    <rPh sb="3" eb="5">
      <t>ソクザ</t>
    </rPh>
    <rPh sb="15" eb="16">
      <t>カイ</t>
    </rPh>
    <rPh sb="16" eb="17">
      <t>オコナ</t>
    </rPh>
    <rPh sb="28" eb="29">
      <t>チュウ</t>
    </rPh>
    <rPh sb="30" eb="32">
      <t>ハンテイ</t>
    </rPh>
    <rPh sb="32" eb="33">
      <t>リツ</t>
    </rPh>
    <rPh sb="45" eb="46">
      <t>ウ</t>
    </rPh>
    <rPh sb="49" eb="50">
      <t>カイ</t>
    </rPh>
    <rPh sb="50" eb="51">
      <t>ソロ</t>
    </rPh>
    <rPh sb="53" eb="54">
      <t>スベ</t>
    </rPh>
    <rPh sb="55" eb="56">
      <t>オナ</t>
    </rPh>
    <rPh sb="57" eb="59">
      <t>ギノウ</t>
    </rPh>
    <rPh sb="59" eb="60">
      <t>リツ</t>
    </rPh>
    <rPh sb="61" eb="63">
      <t>シヨウ</t>
    </rPh>
    <rPh sb="65" eb="67">
      <t>ハンテイ</t>
    </rPh>
    <rPh sb="69" eb="70">
      <t>オコナ</t>
    </rPh>
    <phoneticPr fontId="6"/>
  </si>
  <si>
    <t>プレアクト時にトライブクラスを1種類選択する。そのトライブクラスを持つ対象に与えるダメージに+2D10点する。</t>
    <rPh sb="5" eb="6">
      <t>ジ</t>
    </rPh>
    <rPh sb="16" eb="17">
      <t>シュ</t>
    </rPh>
    <rPh sb="17" eb="18">
      <t>ルイ</t>
    </rPh>
    <rPh sb="18" eb="20">
      <t>センタク</t>
    </rPh>
    <rPh sb="33" eb="34">
      <t>モ</t>
    </rPh>
    <rPh sb="35" eb="37">
      <t>タイショウ</t>
    </rPh>
    <rPh sb="38" eb="39">
      <t>アタ</t>
    </rPh>
    <rPh sb="51" eb="52">
      <t>テン</t>
    </rPh>
    <phoneticPr fontId="6"/>
  </si>
  <si>
    <t>「スルト」を常備化する。「スルト」を使用して攻撃・リアクションを行う度、SPが1点減少する。</t>
    <phoneticPr fontId="6"/>
  </si>
  <si>
    <t>B5</t>
    <phoneticPr fontId="6"/>
  </si>
  <si>
    <t>自身の味方が「気絶」「昏倒」「死亡」「魂魄四散」のいずれかになった時に使用する。自身がこの戦闘中に与えるあらゆるダメージに+1D10点する(最大で5回まで累積する)。</t>
    <rPh sb="0" eb="2">
      <t>ジシン</t>
    </rPh>
    <rPh sb="3" eb="5">
      <t>ミカタ</t>
    </rPh>
    <rPh sb="7" eb="9">
      <t>キゼツ</t>
    </rPh>
    <rPh sb="11" eb="13">
      <t>コントウ</t>
    </rPh>
    <rPh sb="15" eb="17">
      <t>シボウ</t>
    </rPh>
    <rPh sb="19" eb="21">
      <t>コンパク</t>
    </rPh>
    <rPh sb="21" eb="23">
      <t>シサン</t>
    </rPh>
    <rPh sb="33" eb="34">
      <t>トキ</t>
    </rPh>
    <rPh sb="35" eb="37">
      <t>シヨウ</t>
    </rPh>
    <rPh sb="40" eb="42">
      <t>ジシン</t>
    </rPh>
    <rPh sb="45" eb="48">
      <t>セントウチュウ</t>
    </rPh>
    <rPh sb="49" eb="50">
      <t>アタ</t>
    </rPh>
    <rPh sb="66" eb="67">
      <t>テン</t>
    </rPh>
    <rPh sb="70" eb="72">
      <t>サイダイ</t>
    </rPh>
    <rPh sb="74" eb="75">
      <t>カイ</t>
    </rPh>
    <rPh sb="77" eb="79">
      <t>ルイセキ</t>
    </rPh>
    <phoneticPr fontId="6"/>
  </si>
  <si>
    <t>自身をルフィアンに変身させる。ルフィアンのデータは別途HLが作成し、HP、SPは変身後のデータで上書きされる。変身以前に持っていたグロウ・刻印・印はそのまま持ち越す。この刻印は怨痕者しか取得できない。</t>
    <rPh sb="0" eb="2">
      <t>ジシン</t>
    </rPh>
    <rPh sb="9" eb="11">
      <t>ヘンシン</t>
    </rPh>
    <rPh sb="25" eb="27">
      <t>ベット</t>
    </rPh>
    <rPh sb="30" eb="32">
      <t>サクセイ</t>
    </rPh>
    <rPh sb="40" eb="42">
      <t>ヘンシン</t>
    </rPh>
    <rPh sb="42" eb="43">
      <t>ゴ</t>
    </rPh>
    <rPh sb="48" eb="50">
      <t>ウワガ</t>
    </rPh>
    <rPh sb="55" eb="57">
      <t>ヘンシン</t>
    </rPh>
    <rPh sb="57" eb="59">
      <t>イゼン</t>
    </rPh>
    <rPh sb="60" eb="61">
      <t>モ</t>
    </rPh>
    <rPh sb="69" eb="71">
      <t>コクイン</t>
    </rPh>
    <rPh sb="72" eb="73">
      <t>イン</t>
    </rPh>
    <rPh sb="78" eb="79">
      <t>モ</t>
    </rPh>
    <rPh sb="80" eb="81">
      <t>コ</t>
    </rPh>
    <rPh sb="85" eb="87">
      <t>コクイン</t>
    </rPh>
    <rPh sb="88" eb="90">
      <t>エンコン</t>
    </rPh>
    <rPh sb="90" eb="91">
      <t>シャ</t>
    </rPh>
    <rPh sb="93" eb="95">
      <t>シュトク</t>
    </rPh>
    <phoneticPr fontId="6"/>
  </si>
  <si>
    <t>「ミョルニル」を常備化する。「ミョルニル」を使用して攻撃・リアクションを行う度、SPが1点減少する。</t>
    <phoneticPr fontId="6"/>
  </si>
  <si>
    <t>プレアクト時に自身がフェイトを取得しているキャラクターから1体を選択する。自身がプレアクト時に選択したキャラクターを対象に含むアーツの効果でHPを回復するならその回復量に+2D10、判定にボーナスやペナルティを与えるならばそのボーナスかペナルティ、またはその両方を2倍にする。</t>
    <rPh sb="5" eb="6">
      <t>ジ</t>
    </rPh>
    <rPh sb="7" eb="9">
      <t>ジシン</t>
    </rPh>
    <rPh sb="15" eb="17">
      <t>シュトク</t>
    </rPh>
    <rPh sb="30" eb="31">
      <t>タイ</t>
    </rPh>
    <rPh sb="32" eb="34">
      <t>センタク</t>
    </rPh>
    <rPh sb="37" eb="39">
      <t>ジシン</t>
    </rPh>
    <rPh sb="45" eb="46">
      <t>ジ</t>
    </rPh>
    <rPh sb="47" eb="49">
      <t>センタク</t>
    </rPh>
    <rPh sb="58" eb="60">
      <t>タイショウ</t>
    </rPh>
    <rPh sb="61" eb="62">
      <t>フク</t>
    </rPh>
    <rPh sb="67" eb="69">
      <t>コウカ</t>
    </rPh>
    <rPh sb="73" eb="75">
      <t>カイフク</t>
    </rPh>
    <rPh sb="81" eb="83">
      <t>カイフク</t>
    </rPh>
    <rPh sb="83" eb="84">
      <t>リョウ</t>
    </rPh>
    <rPh sb="91" eb="93">
      <t>ハンテイ</t>
    </rPh>
    <rPh sb="105" eb="106">
      <t>アタ</t>
    </rPh>
    <rPh sb="129" eb="131">
      <t>リョウホウ</t>
    </rPh>
    <rPh sb="133" eb="134">
      <t>バイ</t>
    </rPh>
    <phoneticPr fontId="6"/>
  </si>
  <si>
    <t>R5</t>
    <phoneticPr fontId="6"/>
  </si>
  <si>
    <t>爆砕の印</t>
    <rPh sb="0" eb="2">
      <t>バクサイ</t>
    </rPh>
    <rPh sb="3" eb="4">
      <t>イン</t>
    </rPh>
    <phoneticPr fontId="6"/>
  </si>
  <si>
    <t>戦闘中、自身の癒装甲値以外の全ての装甲値に+2D10する。</t>
    <rPh sb="0" eb="3">
      <t>セントウチュウ</t>
    </rPh>
    <rPh sb="4" eb="6">
      <t>ジシン</t>
    </rPh>
    <rPh sb="7" eb="8">
      <t>ユ</t>
    </rPh>
    <rPh sb="8" eb="10">
      <t>ソウコウ</t>
    </rPh>
    <rPh sb="10" eb="11">
      <t>チ</t>
    </rPh>
    <rPh sb="11" eb="13">
      <t>イガイ</t>
    </rPh>
    <rPh sb="14" eb="15">
      <t>スベ</t>
    </rPh>
    <rPh sb="17" eb="19">
      <t>ソウコウ</t>
    </rPh>
    <rPh sb="19" eb="20">
      <t>チ</t>
    </rPh>
    <phoneticPr fontId="6"/>
  </si>
  <si>
    <t>対象の装備品、アイテムから1個を選択して破壊する。レリックなら近距離のエンゲージのうちから選択して足元に落ちる。</t>
    <rPh sb="0" eb="2">
      <t>タイショウ</t>
    </rPh>
    <rPh sb="3" eb="6">
      <t>ソウビヒン</t>
    </rPh>
    <rPh sb="14" eb="15">
      <t>コ</t>
    </rPh>
    <rPh sb="16" eb="18">
      <t>センタク</t>
    </rPh>
    <rPh sb="20" eb="22">
      <t>ハカイ</t>
    </rPh>
    <rPh sb="31" eb="34">
      <t>キンキョリ</t>
    </rPh>
    <rPh sb="45" eb="47">
      <t>センタク</t>
    </rPh>
    <rPh sb="49" eb="51">
      <t>アシモト</t>
    </rPh>
    <rPh sb="52" eb="53">
      <t>オ</t>
    </rPh>
    <phoneticPr fontId="6"/>
  </si>
  <si>
    <t>イニシアチブ</t>
    <phoneticPr fontId="6"/>
  </si>
  <si>
    <t>B1</t>
    <phoneticPr fontId="6"/>
  </si>
  <si>
    <t>対象の現在HPを半分にする(この効果で減少するHPの最大値は40点)。</t>
    <rPh sb="0" eb="2">
      <t>タイショウ</t>
    </rPh>
    <rPh sb="3" eb="5">
      <t>ゲンザイ</t>
    </rPh>
    <rPh sb="8" eb="10">
      <t>ハンブン</t>
    </rPh>
    <rPh sb="16" eb="18">
      <t>コウカ</t>
    </rPh>
    <rPh sb="19" eb="21">
      <t>ゲンショウ</t>
    </rPh>
    <rPh sb="26" eb="29">
      <t>サイダイチ</t>
    </rPh>
    <rPh sb="32" eb="33">
      <t>テン</t>
    </rPh>
    <phoneticPr fontId="6"/>
  </si>
  <si>
    <t>対象に自身の持つグロウを任意の個数だけ与え、怨痕者にする。この刻印は怨痕者しか取得できない。</t>
    <rPh sb="0" eb="2">
      <t>タイショウ</t>
    </rPh>
    <rPh sb="3" eb="5">
      <t>ジシン</t>
    </rPh>
    <rPh sb="6" eb="7">
      <t>モ</t>
    </rPh>
    <rPh sb="12" eb="14">
      <t>ニンイ</t>
    </rPh>
    <rPh sb="15" eb="17">
      <t>コスウ</t>
    </rPh>
    <rPh sb="19" eb="20">
      <t>アタ</t>
    </rPh>
    <rPh sb="22" eb="24">
      <t>エンコン</t>
    </rPh>
    <rPh sb="24" eb="25">
      <t>シャ</t>
    </rPh>
    <rPh sb="31" eb="33">
      <t>コクイン</t>
    </rPh>
    <phoneticPr fontId="6"/>
  </si>
  <si>
    <t>軍勢の刻印</t>
    <rPh sb="0" eb="2">
      <t>グンゼイ</t>
    </rPh>
    <rPh sb="3" eb="5">
      <t>コクイン</t>
    </rPh>
    <phoneticPr fontId="6"/>
  </si>
  <si>
    <t>「カーラ・ヴァーユ」を常備化する。「カーラ・ヴァーユ」を使用して攻撃・リアクションを行う度、SPが1点減少する。</t>
    <phoneticPr fontId="6"/>
  </si>
  <si>
    <t>禍々しき火炎剣の印</t>
    <rPh sb="0" eb="2">
      <t>マガマガ</t>
    </rPh>
    <rPh sb="4" eb="6">
      <t>カエン</t>
    </rPh>
    <rPh sb="6" eb="7">
      <t>ケン</t>
    </rPh>
    <rPh sb="8" eb="9">
      <t>イン</t>
    </rPh>
    <phoneticPr fontId="6"/>
  </si>
  <si>
    <t>遺痕を持たないキャラクターを対象とする。自身の魂を対象に移し、その肉体を掌握する。掌握した肉体が死亡しても、自身の魂は元の肉体が現存すればそれに帰還する。この印は怨痕者以外は取得できない。</t>
    <rPh sb="0" eb="2">
      <t>イコン</t>
    </rPh>
    <rPh sb="3" eb="4">
      <t>モ</t>
    </rPh>
    <rPh sb="14" eb="16">
      <t>タイショウ</t>
    </rPh>
    <rPh sb="20" eb="22">
      <t>ジシン</t>
    </rPh>
    <rPh sb="23" eb="24">
      <t>タマシイ</t>
    </rPh>
    <rPh sb="25" eb="27">
      <t>タイショウ</t>
    </rPh>
    <rPh sb="28" eb="29">
      <t>ウツ</t>
    </rPh>
    <rPh sb="33" eb="35">
      <t>ニクタイ</t>
    </rPh>
    <rPh sb="36" eb="38">
      <t>ショウアク</t>
    </rPh>
    <rPh sb="41" eb="43">
      <t>ショウアク</t>
    </rPh>
    <rPh sb="45" eb="47">
      <t>ニクタイ</t>
    </rPh>
    <rPh sb="48" eb="50">
      <t>シボウ</t>
    </rPh>
    <rPh sb="54" eb="56">
      <t>ジシン</t>
    </rPh>
    <rPh sb="57" eb="58">
      <t>タマシイ</t>
    </rPh>
    <rPh sb="59" eb="60">
      <t>モト</t>
    </rPh>
    <rPh sb="61" eb="63">
      <t>ニクタイ</t>
    </rPh>
    <rPh sb="64" eb="66">
      <t>ゲンゾン</t>
    </rPh>
    <rPh sb="72" eb="74">
      <t>キカン</t>
    </rPh>
    <rPh sb="79" eb="80">
      <t>イン</t>
    </rPh>
    <rPh sb="81" eb="83">
      <t>エンコン</t>
    </rPh>
    <rPh sb="83" eb="84">
      <t>シャ</t>
    </rPh>
    <rPh sb="84" eb="86">
      <t>イガイ</t>
    </rPh>
    <rPh sb="87" eb="89">
      <t>シュトク</t>
    </rPh>
    <phoneticPr fontId="6"/>
  </si>
  <si>
    <t>なし</t>
    <phoneticPr fontId="6"/>
  </si>
  <si>
    <t>R5</t>
    <phoneticPr fontId="6"/>
  </si>
  <si>
    <t>レギオンとルフィアンしか対象にならない。対象を即座にアクティブキャラクターにする。</t>
    <rPh sb="12" eb="14">
      <t>タイショウ</t>
    </rPh>
    <rPh sb="20" eb="22">
      <t>タイショウ</t>
    </rPh>
    <rPh sb="23" eb="25">
      <t>ソクザ</t>
    </rPh>
    <phoneticPr fontId="6"/>
  </si>
  <si>
    <t>自身の取得しているレギオンかルフィアンを任意体、任意のエンゲージに召喚する。このレギオンかルフィアンは既に倒されていても、もう一度召喚することができる。</t>
    <rPh sb="0" eb="2">
      <t>ジシン</t>
    </rPh>
    <rPh sb="3" eb="5">
      <t>シュトク</t>
    </rPh>
    <rPh sb="20" eb="22">
      <t>ニンイ</t>
    </rPh>
    <rPh sb="22" eb="23">
      <t>タイ</t>
    </rPh>
    <rPh sb="24" eb="26">
      <t>ニンイ</t>
    </rPh>
    <rPh sb="33" eb="35">
      <t>ショウカン</t>
    </rPh>
    <rPh sb="51" eb="52">
      <t>スデ</t>
    </rPh>
    <rPh sb="53" eb="54">
      <t>タオ</t>
    </rPh>
    <rPh sb="63" eb="65">
      <t>イチド</t>
    </rPh>
    <rPh sb="65" eb="67">
      <t>ショウカン</t>
    </rPh>
    <phoneticPr fontId="6"/>
  </si>
  <si>
    <t>アクト中、対象の自由意志を奪い、エキストラであるかのように自身が操作できるようにする。この効果は対象が遺痕者であっても使用できる。この刻印はグロウによる打ち消しの他、HLの定める方法によっても打ち消すことができる。この刻印は怨痕者しか取得できない。</t>
    <rPh sb="3" eb="4">
      <t>チュウ</t>
    </rPh>
    <rPh sb="5" eb="7">
      <t>タイショウ</t>
    </rPh>
    <rPh sb="8" eb="10">
      <t>ジユウ</t>
    </rPh>
    <rPh sb="10" eb="12">
      <t>イシ</t>
    </rPh>
    <rPh sb="13" eb="14">
      <t>ウバ</t>
    </rPh>
    <rPh sb="29" eb="31">
      <t>ジシン</t>
    </rPh>
    <rPh sb="32" eb="34">
      <t>ソウサ</t>
    </rPh>
    <rPh sb="45" eb="47">
      <t>コウカ</t>
    </rPh>
    <rPh sb="48" eb="50">
      <t>タイショウ</t>
    </rPh>
    <rPh sb="51" eb="53">
      <t>イコン</t>
    </rPh>
    <rPh sb="53" eb="54">
      <t>シャ</t>
    </rPh>
    <rPh sb="59" eb="61">
      <t>シヨウ</t>
    </rPh>
    <rPh sb="67" eb="69">
      <t>コクイン</t>
    </rPh>
    <rPh sb="76" eb="77">
      <t>ウ</t>
    </rPh>
    <rPh sb="78" eb="79">
      <t>ケ</t>
    </rPh>
    <rPh sb="81" eb="82">
      <t>ホカ</t>
    </rPh>
    <rPh sb="86" eb="87">
      <t>サダ</t>
    </rPh>
    <rPh sb="89" eb="91">
      <t>ホウホウ</t>
    </rPh>
    <rPh sb="96" eb="97">
      <t>ウ</t>
    </rPh>
    <rPh sb="98" eb="99">
      <t>ケ</t>
    </rPh>
    <rPh sb="109" eb="111">
      <t>コクイン</t>
    </rPh>
    <phoneticPr fontId="6"/>
  </si>
  <si>
    <t>単体※</t>
    <rPh sb="0" eb="2">
      <t>タンタイ</t>
    </rPh>
    <phoneticPr fontId="6"/>
  </si>
  <si>
    <t>戦闘中、自身の癒装甲値以外の全ての装甲値に+8する。</t>
    <rPh sb="0" eb="3">
      <t>セントウチュウ</t>
    </rPh>
    <rPh sb="4" eb="6">
      <t>ジシン</t>
    </rPh>
    <rPh sb="7" eb="8">
      <t>ユ</t>
    </rPh>
    <rPh sb="8" eb="10">
      <t>ソウコウ</t>
    </rPh>
    <rPh sb="10" eb="11">
      <t>チ</t>
    </rPh>
    <rPh sb="11" eb="13">
      <t>イガイ</t>
    </rPh>
    <rPh sb="14" eb="15">
      <t>スベ</t>
    </rPh>
    <rPh sb="17" eb="19">
      <t>ソウコウ</t>
    </rPh>
    <rPh sb="19" eb="20">
      <t>チ</t>
    </rPh>
    <phoneticPr fontId="6"/>
  </si>
  <si>
    <t>爆散の刻印</t>
    <rPh sb="0" eb="2">
      <t>バクサン</t>
    </rPh>
    <rPh sb="3" eb="5">
      <t>コクイン</t>
    </rPh>
    <phoneticPr fontId="6"/>
  </si>
  <si>
    <t>対象に無+5D10点のダメージを与える。代償は「自身が死亡すること」である。この刻印はこの刻印を与えた聖牙も使用できる。</t>
    <rPh sb="0" eb="2">
      <t>タイショウ</t>
    </rPh>
    <rPh sb="3" eb="4">
      <t>ム</t>
    </rPh>
    <rPh sb="9" eb="10">
      <t>テン</t>
    </rPh>
    <rPh sb="16" eb="17">
      <t>アタ</t>
    </rPh>
    <rPh sb="20" eb="22">
      <t>ダイショウ</t>
    </rPh>
    <rPh sb="24" eb="26">
      <t>ジシン</t>
    </rPh>
    <rPh sb="27" eb="29">
      <t>シボウ</t>
    </rPh>
    <rPh sb="40" eb="42">
      <t>コクイン</t>
    </rPh>
    <rPh sb="45" eb="47">
      <t>コクイン</t>
    </rPh>
    <rPh sb="48" eb="49">
      <t>アタ</t>
    </rPh>
    <rPh sb="51" eb="52">
      <t>セイ</t>
    </rPh>
    <rPh sb="52" eb="53">
      <t>ガ</t>
    </rPh>
    <rPh sb="54" eb="56">
      <t>シヨウ</t>
    </rPh>
    <phoneticPr fontId="6"/>
  </si>
  <si>
    <t>殉教者の刻印</t>
    <rPh sb="0" eb="3">
      <t>ジュンキョウシャ</t>
    </rPh>
    <rPh sb="4" eb="6">
      <t>コクイン</t>
    </rPh>
    <phoneticPr fontId="6"/>
  </si>
  <si>
    <t>自身がダメージを受けた時に使用する。対象に[自身が受けたダメージ÷3]点の実ダメージを与える(端数切捨)。</t>
    <rPh sb="0" eb="2">
      <t>ジシン</t>
    </rPh>
    <rPh sb="8" eb="9">
      <t>ウ</t>
    </rPh>
    <rPh sb="11" eb="12">
      <t>トキ</t>
    </rPh>
    <rPh sb="13" eb="15">
      <t>シヨウ</t>
    </rPh>
    <rPh sb="18" eb="20">
      <t>タイショウ</t>
    </rPh>
    <rPh sb="22" eb="24">
      <t>ジシン</t>
    </rPh>
    <rPh sb="25" eb="26">
      <t>ウ</t>
    </rPh>
    <rPh sb="35" eb="36">
      <t>テン</t>
    </rPh>
    <rPh sb="37" eb="38">
      <t>ジツ</t>
    </rPh>
    <rPh sb="43" eb="44">
      <t>アタ</t>
    </rPh>
    <rPh sb="47" eb="49">
      <t>ハスウ</t>
    </rPh>
    <rPh sb="49" eb="51">
      <t>キリス</t>
    </rPh>
    <phoneticPr fontId="6"/>
  </si>
  <si>
    <t>対象のエングラムに「怨嗟」「嫉妬」「裏切」「後悔」「鮮血」のいずれかが含まれるなら、対象に無+[その個数×2]D10点のダメージを与える。</t>
    <rPh sb="0" eb="2">
      <t>タイショウ</t>
    </rPh>
    <rPh sb="10" eb="12">
      <t>エンサ</t>
    </rPh>
    <rPh sb="14" eb="16">
      <t>シット</t>
    </rPh>
    <rPh sb="18" eb="20">
      <t>ウラギ</t>
    </rPh>
    <rPh sb="22" eb="24">
      <t>コウカイ</t>
    </rPh>
    <rPh sb="26" eb="28">
      <t>センケツ</t>
    </rPh>
    <rPh sb="35" eb="36">
      <t>フク</t>
    </rPh>
    <rPh sb="42" eb="44">
      <t>タイショウ</t>
    </rPh>
    <rPh sb="45" eb="46">
      <t>ム</t>
    </rPh>
    <rPh sb="50" eb="52">
      <t>コスウ</t>
    </rPh>
    <rPh sb="58" eb="59">
      <t>テン</t>
    </rPh>
    <rPh sb="65" eb="66">
      <t>アタ</t>
    </rPh>
    <phoneticPr fontId="6"/>
  </si>
  <si>
    <t>『汝、信念を守れ。どんなに卑下され、断罪されようと』
悪にして少数部族の象徴たる、“信念の刃”ポエナ＝トリスティティアの遺した聖牙。
憎悪の霧をまとった黒紫色の刀、長瞬刀スルト。闇の中から現れ、混血や少数部族に対して力を与える。契約の証は左目に現れる。／束縛：君は信念に抗えないが、いずれ差別や虐待を受けた時に覚えた憎しみによる衝動に抗えなくなってゆく。／離反：君が大多数の種族と真に共存できると確信できた時、スルトは君を差別者とみなし、殺害する。</t>
    <rPh sb="27" eb="28">
      <t>アク</t>
    </rPh>
    <rPh sb="31" eb="33">
      <t>ショウスウ</t>
    </rPh>
    <rPh sb="33" eb="35">
      <t>ブゾク</t>
    </rPh>
    <rPh sb="36" eb="38">
      <t>ショウチョウ</t>
    </rPh>
    <rPh sb="60" eb="61">
      <t>ノコ</t>
    </rPh>
    <rPh sb="63" eb="64">
      <t>セイ</t>
    </rPh>
    <rPh sb="64" eb="65">
      <t>ガ</t>
    </rPh>
    <rPh sb="67" eb="69">
      <t>ゾウオ</t>
    </rPh>
    <rPh sb="70" eb="71">
      <t>キリ</t>
    </rPh>
    <rPh sb="76" eb="77">
      <t>クロ</t>
    </rPh>
    <rPh sb="77" eb="78">
      <t>ムラサキ</t>
    </rPh>
    <rPh sb="78" eb="79">
      <t>イロ</t>
    </rPh>
    <rPh sb="80" eb="81">
      <t>カタナ</t>
    </rPh>
    <rPh sb="82" eb="83">
      <t>ナガ</t>
    </rPh>
    <rPh sb="89" eb="90">
      <t>ヤミ</t>
    </rPh>
    <rPh sb="91" eb="92">
      <t>ナカ</t>
    </rPh>
    <rPh sb="94" eb="95">
      <t>アラワ</t>
    </rPh>
    <rPh sb="97" eb="99">
      <t>コンケツ</t>
    </rPh>
    <rPh sb="100" eb="104">
      <t>ショウスウブゾク</t>
    </rPh>
    <rPh sb="105" eb="106">
      <t>タイ</t>
    </rPh>
    <rPh sb="108" eb="109">
      <t>チカラ</t>
    </rPh>
    <rPh sb="110" eb="111">
      <t>アタ</t>
    </rPh>
    <rPh sb="114" eb="116">
      <t>ケイヤク</t>
    </rPh>
    <rPh sb="117" eb="118">
      <t>アカシ</t>
    </rPh>
    <rPh sb="119" eb="121">
      <t>ヒダリメ</t>
    </rPh>
    <rPh sb="122" eb="123">
      <t>アラワ</t>
    </rPh>
    <rPh sb="127" eb="129">
      <t>ソクバク</t>
    </rPh>
    <rPh sb="130" eb="131">
      <t>キミ</t>
    </rPh>
    <rPh sb="132" eb="134">
      <t>シンネン</t>
    </rPh>
    <rPh sb="135" eb="136">
      <t>アラガ</t>
    </rPh>
    <rPh sb="144" eb="146">
      <t>サベツ</t>
    </rPh>
    <rPh sb="147" eb="149">
      <t>ギャクタイ</t>
    </rPh>
    <rPh sb="150" eb="151">
      <t>ウ</t>
    </rPh>
    <rPh sb="153" eb="154">
      <t>トキ</t>
    </rPh>
    <rPh sb="155" eb="156">
      <t>オボ</t>
    </rPh>
    <rPh sb="158" eb="159">
      <t>ニク</t>
    </rPh>
    <rPh sb="164" eb="166">
      <t>ショウドウ</t>
    </rPh>
    <rPh sb="167" eb="168">
      <t>アラガ</t>
    </rPh>
    <rPh sb="178" eb="180">
      <t>リハン</t>
    </rPh>
    <rPh sb="181" eb="182">
      <t>キミ</t>
    </rPh>
    <rPh sb="183" eb="186">
      <t>ダイタスウ</t>
    </rPh>
    <rPh sb="187" eb="189">
      <t>シュゾク</t>
    </rPh>
    <rPh sb="190" eb="191">
      <t>シン</t>
    </rPh>
    <rPh sb="192" eb="194">
      <t>キョウゾン</t>
    </rPh>
    <rPh sb="198" eb="200">
      <t>カクシン</t>
    </rPh>
    <rPh sb="203" eb="204">
      <t>トキ</t>
    </rPh>
    <rPh sb="209" eb="210">
      <t>キミ</t>
    </rPh>
    <rPh sb="211" eb="214">
      <t>サベツシャ</t>
    </rPh>
    <rPh sb="219" eb="221">
      <t>サツガイ</t>
    </rPh>
    <phoneticPr fontId="6"/>
  </si>
  <si>
    <t>対象が行う攻撃が命中した場合、自身は即座にメインフェイズを行える(「未行動」でも「行動済」にならず、「行動済」でも行動できる)。また、自身が行う攻撃が命中した場合、対象も同様に即座にメインフェイズを行える。</t>
    <rPh sb="0" eb="2">
      <t>タイショウ</t>
    </rPh>
    <rPh sb="3" eb="4">
      <t>オコナ</t>
    </rPh>
    <rPh sb="5" eb="7">
      <t>コウゲキ</t>
    </rPh>
    <rPh sb="8" eb="10">
      <t>メイチュウ</t>
    </rPh>
    <rPh sb="12" eb="14">
      <t>バアイ</t>
    </rPh>
    <rPh sb="15" eb="17">
      <t>ジシン</t>
    </rPh>
    <rPh sb="18" eb="20">
      <t>ソクザ</t>
    </rPh>
    <rPh sb="29" eb="30">
      <t>オコナ</t>
    </rPh>
    <rPh sb="34" eb="35">
      <t>ミ</t>
    </rPh>
    <rPh sb="35" eb="37">
      <t>コウドウ</t>
    </rPh>
    <rPh sb="41" eb="43">
      <t>コウドウ</t>
    </rPh>
    <rPh sb="43" eb="44">
      <t>ズ</t>
    </rPh>
    <rPh sb="51" eb="53">
      <t>コウドウ</t>
    </rPh>
    <rPh sb="53" eb="54">
      <t>ズ</t>
    </rPh>
    <rPh sb="57" eb="59">
      <t>コウドウ</t>
    </rPh>
    <rPh sb="67" eb="69">
      <t>ジシン</t>
    </rPh>
    <rPh sb="70" eb="71">
      <t>オコナ</t>
    </rPh>
    <rPh sb="72" eb="74">
      <t>コウゲキ</t>
    </rPh>
    <rPh sb="75" eb="77">
      <t>メイチュウ</t>
    </rPh>
    <rPh sb="79" eb="81">
      <t>バアイ</t>
    </rPh>
    <rPh sb="82" eb="84">
      <t>タイショウ</t>
    </rPh>
    <rPh sb="85" eb="87">
      <t>ドウヨウ</t>
    </rPh>
    <rPh sb="88" eb="90">
      <t>ソクザ</t>
    </rPh>
    <rPh sb="99" eb="100">
      <t>オコナ</t>
    </rPh>
    <phoneticPr fontId="6"/>
  </si>
  <si>
    <t>双璧の刻印</t>
    <rPh sb="0" eb="2">
      <t>ソウヘキ</t>
    </rPh>
    <rPh sb="3" eb="5">
      <t>コクイン</t>
    </rPh>
    <phoneticPr fontId="6"/>
  </si>
  <si>
    <t>なし</t>
    <phoneticPr fontId="6"/>
  </si>
  <si>
    <t>月光の刻印</t>
    <rPh sb="0" eb="2">
      <t>ガッコウ</t>
    </rPh>
    <rPh sb="3" eb="5">
      <t>コクイン</t>
    </rPh>
    <phoneticPr fontId="6"/>
  </si>
  <si>
    <t>対象に過去の幸福な一時を思い出させ、その後最も過酷な一時を思い出させることで、SPに3D10点のダメージを与える。その後、対象がその過去を乗り越えたなら、対象のSPを5D10点回復させる。</t>
    <rPh sb="0" eb="2">
      <t>タイショウ</t>
    </rPh>
    <rPh sb="3" eb="5">
      <t>カコ</t>
    </rPh>
    <rPh sb="6" eb="8">
      <t>コウフク</t>
    </rPh>
    <rPh sb="9" eb="11">
      <t>イットキ</t>
    </rPh>
    <rPh sb="12" eb="13">
      <t>オモ</t>
    </rPh>
    <rPh sb="14" eb="15">
      <t>ダ</t>
    </rPh>
    <rPh sb="20" eb="21">
      <t>ゴ</t>
    </rPh>
    <rPh sb="21" eb="22">
      <t>モット</t>
    </rPh>
    <rPh sb="23" eb="25">
      <t>カコク</t>
    </rPh>
    <rPh sb="26" eb="28">
      <t>イットキ</t>
    </rPh>
    <rPh sb="29" eb="30">
      <t>オモ</t>
    </rPh>
    <rPh sb="31" eb="32">
      <t>ダ</t>
    </rPh>
    <rPh sb="46" eb="47">
      <t>テン</t>
    </rPh>
    <rPh sb="53" eb="54">
      <t>アタ</t>
    </rPh>
    <rPh sb="59" eb="60">
      <t>ゴ</t>
    </rPh>
    <rPh sb="61" eb="63">
      <t>タイショウ</t>
    </rPh>
    <rPh sb="66" eb="68">
      <t>カコ</t>
    </rPh>
    <rPh sb="69" eb="70">
      <t>ノ</t>
    </rPh>
    <rPh sb="71" eb="72">
      <t>コ</t>
    </rPh>
    <rPh sb="77" eb="79">
      <t>タイショウ</t>
    </rPh>
    <rPh sb="87" eb="88">
      <t>テン</t>
    </rPh>
    <rPh sb="88" eb="90">
      <t>カイフク</t>
    </rPh>
    <phoneticPr fontId="6"/>
  </si>
  <si>
    <t>いつでも</t>
    <phoneticPr fontId="6"/>
  </si>
  <si>
    <t>セットアップ</t>
    <phoneticPr fontId="6"/>
  </si>
  <si>
    <t>対象に「憤怒」を5個付与する。</t>
    <rPh sb="0" eb="2">
      <t>タイショウ</t>
    </rPh>
    <rPh sb="4" eb="6">
      <t>フンヌ</t>
    </rPh>
    <rPh sb="9" eb="10">
      <t>コ</t>
    </rPh>
    <rPh sb="10" eb="12">
      <t>フヨ</t>
    </rPh>
    <phoneticPr fontId="6"/>
  </si>
  <si>
    <t>長き闇刃の印</t>
    <rPh sb="0" eb="1">
      <t>ナガ</t>
    </rPh>
    <rPh sb="2" eb="3">
      <t>ヤミ</t>
    </rPh>
    <rPh sb="3" eb="4">
      <t>ヤイバ</t>
    </rPh>
    <rPh sb="5" eb="6">
      <t>イン</t>
    </rPh>
    <phoneticPr fontId="6"/>
  </si>
  <si>
    <t>シーン</t>
    <phoneticPr fontId="6"/>
  </si>
  <si>
    <t>対象が何らかの攻撃を行う時に使用する。その攻撃を「射程：シーン」に変更する。</t>
    <rPh sb="0" eb="2">
      <t>タイショウ</t>
    </rPh>
    <rPh sb="3" eb="4">
      <t>ナン</t>
    </rPh>
    <rPh sb="7" eb="9">
      <t>コウゲキ</t>
    </rPh>
    <rPh sb="10" eb="11">
      <t>オコナ</t>
    </rPh>
    <rPh sb="12" eb="13">
      <t>トキ</t>
    </rPh>
    <rPh sb="14" eb="16">
      <t>シヨウ</t>
    </rPh>
    <rPh sb="21" eb="23">
      <t>コウゲキ</t>
    </rPh>
    <rPh sb="25" eb="27">
      <t>シャテイ</t>
    </rPh>
    <rPh sb="33" eb="35">
      <t>ヘンコウ</t>
    </rPh>
    <phoneticPr fontId="6"/>
  </si>
  <si>
    <t>復讐の刻印</t>
    <rPh sb="0" eb="2">
      <t>フクシュウ</t>
    </rPh>
    <rPh sb="3" eb="5">
      <t>コクイン</t>
    </rPh>
    <phoneticPr fontId="6"/>
  </si>
  <si>
    <t>自身のダメージロールに+10D10点し、装甲値・防御値・抵抗値を0点としてダメージを計算する。</t>
    <rPh sb="0" eb="2">
      <t>ジシン</t>
    </rPh>
    <rPh sb="17" eb="18">
      <t>テン</t>
    </rPh>
    <rPh sb="20" eb="22">
      <t>ソウコウ</t>
    </rPh>
    <rPh sb="22" eb="23">
      <t>チ</t>
    </rPh>
    <rPh sb="24" eb="26">
      <t>ボウギョ</t>
    </rPh>
    <rPh sb="26" eb="27">
      <t>チ</t>
    </rPh>
    <rPh sb="28" eb="31">
      <t>テイコウチ</t>
    </rPh>
    <rPh sb="33" eb="34">
      <t>テン</t>
    </rPh>
    <rPh sb="42" eb="44">
      <t>ケイサン</t>
    </rPh>
    <phoneticPr fontId="6"/>
  </si>
  <si>
    <t>自身がフェイトを「関係：怨嗟」で持っている対象に攻撃した時に使用する。自身のダメージロールに+10D10点し、装甲値・防御値・抵抗値を0点としてダメージを計算する。</t>
    <rPh sb="0" eb="2">
      <t>ジシン</t>
    </rPh>
    <rPh sb="9" eb="11">
      <t>カンケイ</t>
    </rPh>
    <rPh sb="12" eb="14">
      <t>エンサ</t>
    </rPh>
    <rPh sb="16" eb="17">
      <t>モ</t>
    </rPh>
    <rPh sb="21" eb="23">
      <t>タイショウ</t>
    </rPh>
    <rPh sb="24" eb="26">
      <t>コウゲキ</t>
    </rPh>
    <rPh sb="28" eb="29">
      <t>トキ</t>
    </rPh>
    <rPh sb="30" eb="32">
      <t>シヨウ</t>
    </rPh>
    <rPh sb="35" eb="37">
      <t>ジシン</t>
    </rPh>
    <phoneticPr fontId="6"/>
  </si>
  <si>
    <t>プレダメージ</t>
    <phoneticPr fontId="6"/>
  </si>
  <si>
    <t>蛮勇の印</t>
    <rPh sb="0" eb="2">
      <t>バンユウ</t>
    </rPh>
    <rPh sb="3" eb="4">
      <t>イン</t>
    </rPh>
    <phoneticPr fontId="6"/>
  </si>
  <si>
    <t>戦闘中、自身はリアクションの判定率に-50%のペナルティを受け、メジャーアクションの命中判定のスペシャル率に+30%のボーナスを受ける。</t>
    <rPh sb="0" eb="3">
      <t>セントウチュウ</t>
    </rPh>
    <rPh sb="4" eb="6">
      <t>ジシン</t>
    </rPh>
    <rPh sb="14" eb="16">
      <t>ハンテイ</t>
    </rPh>
    <rPh sb="16" eb="17">
      <t>リツ</t>
    </rPh>
    <rPh sb="29" eb="30">
      <t>ウ</t>
    </rPh>
    <rPh sb="42" eb="44">
      <t>メイチュウ</t>
    </rPh>
    <rPh sb="44" eb="46">
      <t>ハンテイ</t>
    </rPh>
    <rPh sb="52" eb="53">
      <t>リツ</t>
    </rPh>
    <rPh sb="64" eb="65">
      <t>ウ</t>
    </rPh>
    <phoneticPr fontId="6"/>
  </si>
  <si>
    <t>征服の印</t>
    <rPh sb="0" eb="2">
      <t>セイフク</t>
    </rPh>
    <rPh sb="3" eb="4">
      <t>イン</t>
    </rPh>
    <phoneticPr fontId="6"/>
  </si>
  <si>
    <t>なし</t>
    <phoneticPr fontId="6"/>
  </si>
  <si>
    <t>自身が次に行う攻撃でトライブクラスに「ラチェル」か「デュルフ」以外を持つキャラクターを対象にする場合、その攻撃のダメージロールに+[「ラチェル」か「デュルフ」以外を持つキャラクターの数×4]点する。</t>
    <rPh sb="0" eb="2">
      <t>ジシン</t>
    </rPh>
    <rPh sb="3" eb="4">
      <t>ツギ</t>
    </rPh>
    <rPh sb="5" eb="6">
      <t>オコナ</t>
    </rPh>
    <rPh sb="7" eb="9">
      <t>コウゲキ</t>
    </rPh>
    <rPh sb="31" eb="33">
      <t>イガイ</t>
    </rPh>
    <rPh sb="34" eb="35">
      <t>モ</t>
    </rPh>
    <rPh sb="43" eb="45">
      <t>タイショウ</t>
    </rPh>
    <rPh sb="48" eb="50">
      <t>バアイ</t>
    </rPh>
    <rPh sb="53" eb="55">
      <t>コウゲキ</t>
    </rPh>
    <rPh sb="91" eb="92">
      <t>カズ</t>
    </rPh>
    <rPh sb="95" eb="96">
      <t>テン</t>
    </rPh>
    <phoneticPr fontId="6"/>
  </si>
  <si>
    <t>間引きの印</t>
    <rPh sb="0" eb="2">
      <t>マビ</t>
    </rPh>
    <rPh sb="4" eb="5">
      <t>イン</t>
    </rPh>
    <phoneticPr fontId="6"/>
  </si>
  <si>
    <t>シーン(強制)</t>
    <rPh sb="4" eb="6">
      <t>キョウセイ</t>
    </rPh>
    <phoneticPr fontId="6"/>
  </si>
  <si>
    <t>レギオンとルフィアンしか対象にできない。対象に「気絶」を与える。この「気絶」が解除された場合、無+4D10点のダメージを与える。</t>
    <rPh sb="12" eb="14">
      <t>タイショウ</t>
    </rPh>
    <rPh sb="20" eb="22">
      <t>タイショウ</t>
    </rPh>
    <rPh sb="24" eb="26">
      <t>キゼツ</t>
    </rPh>
    <rPh sb="28" eb="29">
      <t>アタ</t>
    </rPh>
    <rPh sb="35" eb="37">
      <t>キゼツ</t>
    </rPh>
    <rPh sb="39" eb="41">
      <t>カイジョ</t>
    </rPh>
    <rPh sb="44" eb="46">
      <t>バアイ</t>
    </rPh>
    <rPh sb="47" eb="48">
      <t>ム</t>
    </rPh>
    <rPh sb="53" eb="54">
      <t>テン</t>
    </rPh>
    <rPh sb="60" eb="61">
      <t>アタ</t>
    </rPh>
    <phoneticPr fontId="6"/>
  </si>
  <si>
    <t>印</t>
    <rPh sb="0" eb="1">
      <t>イン</t>
    </rPh>
    <phoneticPr fontId="6"/>
  </si>
  <si>
    <t>宣告の印</t>
    <rPh sb="0" eb="2">
      <t>センコク</t>
    </rPh>
    <rPh sb="3" eb="4">
      <t>イン</t>
    </rPh>
    <phoneticPr fontId="6"/>
  </si>
  <si>
    <t>対象の罪を宣告する。この戦闘中、対象の受けるダメージは+1D10点される。</t>
    <rPh sb="0" eb="2">
      <t>タイショウ</t>
    </rPh>
    <rPh sb="3" eb="4">
      <t>ツミ</t>
    </rPh>
    <rPh sb="5" eb="7">
      <t>センコク</t>
    </rPh>
    <rPh sb="12" eb="15">
      <t>セントウチュウ</t>
    </rPh>
    <rPh sb="16" eb="18">
      <t>タイショウ</t>
    </rPh>
    <rPh sb="19" eb="20">
      <t>ウ</t>
    </rPh>
    <rPh sb="32" eb="33">
      <t>テン</t>
    </rPh>
    <phoneticPr fontId="6"/>
  </si>
  <si>
    <t>S[1D10]</t>
    <phoneticPr fontId="6"/>
  </si>
  <si>
    <t>歪んだ神威の印</t>
    <rPh sb="0" eb="1">
      <t>ユガ</t>
    </rPh>
    <rPh sb="3" eb="5">
      <t>シンイ</t>
    </rPh>
    <rPh sb="6" eb="7">
      <t>イン</t>
    </rPh>
    <phoneticPr fontId="6"/>
  </si>
  <si>
    <t>自身が次に行う攻撃のリアクションの判定率に-20%のペナルティを与える。</t>
    <rPh sb="0" eb="2">
      <t>ジシン</t>
    </rPh>
    <rPh sb="3" eb="4">
      <t>ツギ</t>
    </rPh>
    <rPh sb="5" eb="6">
      <t>オコナ</t>
    </rPh>
    <rPh sb="7" eb="9">
      <t>コウゲキ</t>
    </rPh>
    <rPh sb="17" eb="19">
      <t>ハンテイ</t>
    </rPh>
    <rPh sb="19" eb="20">
      <t>リツ</t>
    </rPh>
    <rPh sb="32" eb="33">
      <t>アタ</t>
    </rPh>
    <phoneticPr fontId="6"/>
  </si>
  <si>
    <t>グロウを1種類だけ宣言し、遺痕を持つ者を対象とする。対象がそのグロウを持っていた場合、そのグロウは使用宣言ができなくなる。そのグロウは∴星に願いを（ウィッシュ・スター）∴でも使用可能にならない。この効果は他のグロウの使用の前に優先して処理される。対象が遺痕者でなかった場合、このグロウの使用は差し戻される。</t>
    <rPh sb="5" eb="7">
      <t>シュルイ</t>
    </rPh>
    <rPh sb="9" eb="11">
      <t>センゲン</t>
    </rPh>
    <rPh sb="13" eb="15">
      <t>イコン</t>
    </rPh>
    <rPh sb="16" eb="17">
      <t>モ</t>
    </rPh>
    <rPh sb="18" eb="19">
      <t>モノ</t>
    </rPh>
    <rPh sb="20" eb="22">
      <t>タイショウ</t>
    </rPh>
    <rPh sb="26" eb="28">
      <t>タイショウ</t>
    </rPh>
    <rPh sb="35" eb="36">
      <t>モ</t>
    </rPh>
    <rPh sb="40" eb="42">
      <t>バアイ</t>
    </rPh>
    <rPh sb="49" eb="51">
      <t>シヨウ</t>
    </rPh>
    <rPh sb="51" eb="53">
      <t>センゲン</t>
    </rPh>
    <rPh sb="68" eb="69">
      <t>ホシ</t>
    </rPh>
    <rPh sb="70" eb="71">
      <t>ネガ</t>
    </rPh>
    <rPh sb="87" eb="89">
      <t>シヨウ</t>
    </rPh>
    <rPh sb="89" eb="91">
      <t>カノウ</t>
    </rPh>
    <rPh sb="99" eb="101">
      <t>コウカ</t>
    </rPh>
    <rPh sb="102" eb="103">
      <t>ホカ</t>
    </rPh>
    <rPh sb="108" eb="110">
      <t>シヨウ</t>
    </rPh>
    <rPh sb="111" eb="112">
      <t>マエ</t>
    </rPh>
    <rPh sb="113" eb="115">
      <t>ユウセン</t>
    </rPh>
    <rPh sb="117" eb="119">
      <t>ショリ</t>
    </rPh>
    <rPh sb="123" eb="125">
      <t>タイショウ</t>
    </rPh>
    <rPh sb="126" eb="128">
      <t>イコン</t>
    </rPh>
    <rPh sb="128" eb="129">
      <t>シャ</t>
    </rPh>
    <rPh sb="134" eb="136">
      <t>バアイ</t>
    </rPh>
    <rPh sb="143" eb="145">
      <t>シヨウ</t>
    </rPh>
    <rPh sb="146" eb="147">
      <t>サ</t>
    </rPh>
    <rPh sb="148" eb="149">
      <t>モド</t>
    </rPh>
    <phoneticPr fontId="7"/>
  </si>
  <si>
    <t>瘴気の檻の刻印</t>
    <rPh sb="0" eb="2">
      <t>ショウキ</t>
    </rPh>
    <rPh sb="3" eb="4">
      <t>オリ</t>
    </rPh>
    <rPh sb="5" eb="7">
      <t>コクイン</t>
    </rPh>
    <phoneticPr fontId="6"/>
  </si>
  <si>
    <t>対象のグロウ使用時に使用する。そのグロウを指定して∵タフ・ボフ・ケセク∵の正位置効果を発生させる。この効果で、対象が使用を宣言したグロウも効果を発揮せず使用済みになる。</t>
    <rPh sb="0" eb="2">
      <t>タイショウ</t>
    </rPh>
    <rPh sb="6" eb="8">
      <t>シヨウ</t>
    </rPh>
    <rPh sb="8" eb="9">
      <t>ジ</t>
    </rPh>
    <rPh sb="10" eb="12">
      <t>シヨウ</t>
    </rPh>
    <rPh sb="21" eb="23">
      <t>シテイ</t>
    </rPh>
    <rPh sb="37" eb="40">
      <t>セイイチ</t>
    </rPh>
    <rPh sb="40" eb="42">
      <t>コウカ</t>
    </rPh>
    <rPh sb="43" eb="45">
      <t>ハッセイ</t>
    </rPh>
    <rPh sb="51" eb="53">
      <t>コウカ</t>
    </rPh>
    <rPh sb="55" eb="57">
      <t>タイショウ</t>
    </rPh>
    <rPh sb="58" eb="60">
      <t>シヨウ</t>
    </rPh>
    <rPh sb="61" eb="63">
      <t>センゲン</t>
    </rPh>
    <rPh sb="69" eb="71">
      <t>コウカ</t>
    </rPh>
    <rPh sb="72" eb="74">
      <t>ハッキ</t>
    </rPh>
    <rPh sb="76" eb="78">
      <t>シヨウ</t>
    </rPh>
    <rPh sb="78" eb="79">
      <t>ズ</t>
    </rPh>
    <phoneticPr fontId="6"/>
  </si>
  <si>
    <t>真実の刻印</t>
    <rPh sb="0" eb="2">
      <t>シンジツ</t>
    </rPh>
    <rPh sb="3" eb="5">
      <t>コクイン</t>
    </rPh>
    <phoneticPr fontId="6"/>
  </si>
  <si>
    <t>対象の姿やクラスを偽ったり、別の姿へ変身させたりするアーツやアイテム、グロウ、刻印の効果を全て打ち消す。または、対象を別の姿へ変身させる。この刻印は怨痕者しか取得できない。</t>
    <rPh sb="0" eb="2">
      <t>タイショウ</t>
    </rPh>
    <rPh sb="3" eb="4">
      <t>スガタ</t>
    </rPh>
    <rPh sb="9" eb="10">
      <t>イツワ</t>
    </rPh>
    <rPh sb="14" eb="15">
      <t>ベツ</t>
    </rPh>
    <rPh sb="16" eb="17">
      <t>スガタ</t>
    </rPh>
    <rPh sb="18" eb="20">
      <t>ヘンシン</t>
    </rPh>
    <rPh sb="39" eb="41">
      <t>コクイン</t>
    </rPh>
    <rPh sb="42" eb="44">
      <t>コウカ</t>
    </rPh>
    <rPh sb="45" eb="46">
      <t>スベ</t>
    </rPh>
    <rPh sb="47" eb="48">
      <t>ウ</t>
    </rPh>
    <rPh sb="49" eb="50">
      <t>ケ</t>
    </rPh>
    <rPh sb="56" eb="58">
      <t>タイショウ</t>
    </rPh>
    <rPh sb="59" eb="60">
      <t>ベツ</t>
    </rPh>
    <rPh sb="61" eb="62">
      <t>スガタ</t>
    </rPh>
    <rPh sb="63" eb="65">
      <t>ヘンシン</t>
    </rPh>
    <rPh sb="71" eb="73">
      <t>コクイン</t>
    </rPh>
    <rPh sb="74" eb="76">
      <t>エンコン</t>
    </rPh>
    <rPh sb="76" eb="77">
      <t>シャ</t>
    </rPh>
    <rPh sb="79" eb="81">
      <t>シュトク</t>
    </rPh>
    <phoneticPr fontId="6"/>
  </si>
  <si>
    <t>いつでも</t>
    <phoneticPr fontId="6"/>
  </si>
  <si>
    <t>戦神の印</t>
    <rPh sb="0" eb="1">
      <t>イクサ</t>
    </rPh>
    <rPh sb="1" eb="2">
      <t>ガミ</t>
    </rPh>
    <rPh sb="3" eb="4">
      <t>イン</t>
    </rPh>
    <phoneticPr fontId="6"/>
  </si>
  <si>
    <t>自身が次に行う攻撃に対するリアクションでは、判定を振り直したり、「タイミング：プレロールまたはポストロール」のアーツを使用したりすることができない。</t>
    <rPh sb="0" eb="2">
      <t>ジシン</t>
    </rPh>
    <rPh sb="3" eb="4">
      <t>ツギ</t>
    </rPh>
    <rPh sb="5" eb="6">
      <t>オコナ</t>
    </rPh>
    <rPh sb="7" eb="9">
      <t>コウゲキ</t>
    </rPh>
    <rPh sb="10" eb="11">
      <t>タイ</t>
    </rPh>
    <rPh sb="22" eb="24">
      <t>ハンテイ</t>
    </rPh>
    <rPh sb="25" eb="26">
      <t>フ</t>
    </rPh>
    <rPh sb="27" eb="28">
      <t>ナオ</t>
    </rPh>
    <rPh sb="59" eb="61">
      <t>シヨウ</t>
    </rPh>
    <phoneticPr fontId="6"/>
  </si>
  <si>
    <t>暗器</t>
    <rPh sb="0" eb="2">
      <t>アンキ</t>
    </rPh>
    <phoneticPr fontId="6"/>
  </si>
  <si>
    <t>白兵か射撃</t>
    <rPh sb="0" eb="2">
      <t>ハクヘイ</t>
    </rPh>
    <rPh sb="3" eb="5">
      <t>シャゲキ</t>
    </rPh>
    <phoneticPr fontId="6"/>
  </si>
  <si>
    <t>-</t>
    <phoneticPr fontId="6"/>
  </si>
  <si>
    <t>B</t>
    <phoneticPr fontId="6"/>
  </si>
  <si>
    <t>※「暗器」は、スキル「暗器化」を最初から取得している。</t>
    <rPh sb="2" eb="4">
      <t>アンキ</t>
    </rPh>
    <rPh sb="11" eb="13">
      <t>アンキ</t>
    </rPh>
    <rPh sb="13" eb="14">
      <t>カ</t>
    </rPh>
    <rPh sb="16" eb="18">
      <t>サイショ</t>
    </rPh>
    <rPh sb="20" eb="22">
      <t>シュトク</t>
    </rPh>
    <phoneticPr fontId="6"/>
  </si>
  <si>
    <t>刺+9</t>
    <rPh sb="0" eb="1">
      <t>サ</t>
    </rPh>
    <phoneticPr fontId="6"/>
  </si>
  <si>
    <t>片手</t>
    <rPh sb="0" eb="2">
      <t>カタテ</t>
    </rPh>
    <phoneticPr fontId="6"/>
  </si>
  <si>
    <t>レリックの「重量」を-5する(最低値は0)。レリックの威力のダメージ属性の変更、または武器の準備を「タイミング：オート」で行うことができる。</t>
    <rPh sb="6" eb="8">
      <t>ジュウリョウ</t>
    </rPh>
    <rPh sb="15" eb="17">
      <t>サイテイ</t>
    </rPh>
    <rPh sb="17" eb="18">
      <t>チ</t>
    </rPh>
    <rPh sb="27" eb="29">
      <t>イリョク</t>
    </rPh>
    <rPh sb="34" eb="36">
      <t>ゾクセイ</t>
    </rPh>
    <rPh sb="37" eb="39">
      <t>ヘンコウ</t>
    </rPh>
    <rPh sb="43" eb="45">
      <t>ブキ</t>
    </rPh>
    <rPh sb="46" eb="48">
      <t>ジュンビ</t>
    </rPh>
    <rPh sb="61" eb="62">
      <t>オコナ</t>
    </rPh>
    <phoneticPr fontId="3"/>
  </si>
  <si>
    <t>R5</t>
    <phoneticPr fontId="6"/>
  </si>
  <si>
    <t>R6</t>
    <phoneticPr fontId="6"/>
  </si>
  <si>
    <t>「分類：暗器」のレリックを取得している場合のみ、このアーツは取得できる。このアーツを組み合わせた物理攻撃にレリックを使用しているなら、その攻撃を「対象：範囲(選択)」に変更する。</t>
    <rPh sb="1" eb="3">
      <t>ブンルイ</t>
    </rPh>
    <rPh sb="4" eb="6">
      <t>アンキ</t>
    </rPh>
    <rPh sb="13" eb="15">
      <t>シュトク</t>
    </rPh>
    <rPh sb="19" eb="21">
      <t>バアイ</t>
    </rPh>
    <rPh sb="30" eb="32">
      <t>シュトク</t>
    </rPh>
    <rPh sb="48" eb="50">
      <t>ブツリ</t>
    </rPh>
    <rPh sb="73" eb="75">
      <t>タイショウ</t>
    </rPh>
    <rPh sb="76" eb="78">
      <t>ハンイ</t>
    </rPh>
    <rPh sb="79" eb="81">
      <t>センタク</t>
    </rPh>
    <rPh sb="84" eb="86">
      <t>ヘンコウ</t>
    </rPh>
    <phoneticPr fontId="3"/>
  </si>
  <si>
    <t>刃風</t>
    <rPh sb="0" eb="1">
      <t>ヤイバ</t>
    </rPh>
    <rPh sb="1" eb="2">
      <t>カゼ</t>
    </rPh>
    <phoneticPr fontId="6"/>
  </si>
  <si>
    <t>メジャー</t>
    <phoneticPr fontId="6"/>
  </si>
  <si>
    <t>S3</t>
    <phoneticPr fontId="6"/>
  </si>
  <si>
    <t>範囲(選択)</t>
    <rPh sb="0" eb="2">
      <t>ハンイ</t>
    </rPh>
    <rPh sb="3" eb="5">
      <t>センタク</t>
    </rPh>
    <phoneticPr fontId="6"/>
  </si>
  <si>
    <t>自身のレリック1つの「-」でない「威力」「魔力」「防御値」「抵抗値」全てに、+[LV×2]する。また、自身のレリックは他の遺痕者から継承したものであり、そのレリックには元の持ち主の遺志(人格・記憶)が宿っている。自身にのみ、レリックの言葉は認知できる。「レリクイア」のクラスを複数取得した場合、その数だけ《継承者》を自動的に取得し、その数だけ初期作成のレリックを取得する。</t>
    <rPh sb="0" eb="2">
      <t>ジシン</t>
    </rPh>
    <rPh sb="17" eb="19">
      <t>イリョク</t>
    </rPh>
    <rPh sb="21" eb="23">
      <t>マリョク</t>
    </rPh>
    <rPh sb="25" eb="27">
      <t>ボウギョ</t>
    </rPh>
    <rPh sb="27" eb="28">
      <t>チ</t>
    </rPh>
    <rPh sb="30" eb="33">
      <t>テイコウチ</t>
    </rPh>
    <rPh sb="34" eb="35">
      <t>スベ</t>
    </rPh>
    <rPh sb="51" eb="53">
      <t>ジシン</t>
    </rPh>
    <rPh sb="59" eb="60">
      <t>ホカ</t>
    </rPh>
    <rPh sb="61" eb="63">
      <t>イコン</t>
    </rPh>
    <rPh sb="63" eb="64">
      <t>シャ</t>
    </rPh>
    <rPh sb="66" eb="68">
      <t>ケイショウ</t>
    </rPh>
    <rPh sb="84" eb="85">
      <t>モト</t>
    </rPh>
    <rPh sb="86" eb="87">
      <t>モ</t>
    </rPh>
    <rPh sb="88" eb="89">
      <t>ヌシ</t>
    </rPh>
    <rPh sb="90" eb="92">
      <t>イシ</t>
    </rPh>
    <rPh sb="93" eb="95">
      <t>ジンカク</t>
    </rPh>
    <rPh sb="96" eb="98">
      <t>キオク</t>
    </rPh>
    <rPh sb="100" eb="101">
      <t>ヤド</t>
    </rPh>
    <rPh sb="106" eb="108">
      <t>ジシン</t>
    </rPh>
    <rPh sb="117" eb="119">
      <t>コトバ</t>
    </rPh>
    <rPh sb="120" eb="122">
      <t>ニンチ</t>
    </rPh>
    <rPh sb="138" eb="140">
      <t>フクスウ</t>
    </rPh>
    <rPh sb="140" eb="142">
      <t>シュトク</t>
    </rPh>
    <rPh sb="144" eb="146">
      <t>バアイ</t>
    </rPh>
    <rPh sb="149" eb="150">
      <t>カズ</t>
    </rPh>
    <rPh sb="153" eb="156">
      <t>ケイショウシャ</t>
    </rPh>
    <rPh sb="158" eb="161">
      <t>ジドウテキ</t>
    </rPh>
    <rPh sb="162" eb="164">
      <t>シュトク</t>
    </rPh>
    <rPh sb="168" eb="169">
      <t>カズ</t>
    </rPh>
    <rPh sb="171" eb="173">
      <t>ショキ</t>
    </rPh>
    <rPh sb="173" eb="175">
      <t>サクセイ</t>
    </rPh>
    <rPh sb="181" eb="183">
      <t>シュトク</t>
    </rPh>
    <phoneticPr fontId="3"/>
  </si>
  <si>
    <t>「分類：銃」の武器を使用する場合、準備が「タイミング：オート」で行うことができる。さらに、その武器を用いた攻撃のダメージに+4する。</t>
    <rPh sb="1" eb="3">
      <t>ブンルイ</t>
    </rPh>
    <rPh sb="4" eb="5">
      <t>ジュウ</t>
    </rPh>
    <rPh sb="7" eb="9">
      <t>ブキ</t>
    </rPh>
    <rPh sb="10" eb="12">
      <t>シヨウ</t>
    </rPh>
    <rPh sb="14" eb="16">
      <t>バアイ</t>
    </rPh>
    <rPh sb="17" eb="19">
      <t>ジュンビ</t>
    </rPh>
    <rPh sb="32" eb="33">
      <t>オコナ</t>
    </rPh>
    <rPh sb="47" eb="49">
      <t>ブキ</t>
    </rPh>
    <rPh sb="50" eb="51">
      <t>モチ</t>
    </rPh>
    <rPh sb="53" eb="55">
      <t>コウゲキ</t>
    </rPh>
    <phoneticPr fontId="6"/>
  </si>
  <si>
    <t>「分類：灯」のレリックを取得している場合のみ、このアーツは取得できる。対象に「ラウンド中、あらゆる判定の達成率に-30%のペナルティを与える」魔法攻撃か特殊攻撃を行う。</t>
    <rPh sb="4" eb="5">
      <t>ヒ</t>
    </rPh>
    <rPh sb="35" eb="37">
      <t>タイショウ</t>
    </rPh>
    <rPh sb="43" eb="44">
      <t>チュウ</t>
    </rPh>
    <rPh sb="49" eb="51">
      <t>ハンテイ</t>
    </rPh>
    <rPh sb="52" eb="54">
      <t>タッセイ</t>
    </rPh>
    <rPh sb="54" eb="55">
      <t>リツ</t>
    </rPh>
    <rPh sb="67" eb="68">
      <t>アタ</t>
    </rPh>
    <rPh sb="71" eb="73">
      <t>マホウ</t>
    </rPh>
    <rPh sb="73" eb="75">
      <t>コウゲキ</t>
    </rPh>
    <rPh sb="76" eb="78">
      <t>トクシュ</t>
    </rPh>
    <rPh sb="78" eb="80">
      <t>コウゲキ</t>
    </rPh>
    <rPh sb="81" eb="82">
      <t>オコナ</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</si>
</sst>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lt;=0]&quot;&quot;;[&gt;0]General"/>
    <numFmt numFmtId="177" formatCode="[&lt;=5]&quot;&quot;;[&gt;5]General"/>
    <numFmt numFmtId="178" formatCode="0\F"/>
    <numFmt numFmtId="179" formatCode="0;\-0;;@"/>
  </numFmts>
  <fonts count="59" x14ac:knownFonts="1">
    <font>
      <sz val="11"/>
      <color theme="1"/>
      <name val="ＭＳ Ｐゴシック"/>
      <family val="1"/>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b/>
      <sz val="18"/>
      <color theme="1"/>
      <name val="ＭＳ Ｐゴシック"/>
      <family val="1"/>
      <charset val="128"/>
      <scheme val="minor"/>
    </font>
    <font>
      <sz val="6"/>
      <name val="ＭＳ Ｐゴシック"/>
      <family val="1"/>
      <charset val="128"/>
      <scheme val="minor"/>
    </font>
    <font>
      <sz val="6"/>
      <name val="ＭＳ Ｐ明朝"/>
      <family val="1"/>
      <charset val="128"/>
    </font>
    <font>
      <b/>
      <sz val="14"/>
      <color theme="1"/>
      <name val="ＭＳ Ｐゴシック"/>
      <family val="1"/>
      <charset val="128"/>
      <scheme val="minor"/>
    </font>
    <font>
      <b/>
      <sz val="11"/>
      <color theme="1"/>
      <name val="ＭＳ Ｐゴシック"/>
      <family val="1"/>
      <charset val="128"/>
      <scheme val="minor"/>
    </font>
    <font>
      <b/>
      <sz val="11"/>
      <color theme="1"/>
      <name val="ＭＳ Ｐゴシック"/>
      <family val="3"/>
      <charset val="128"/>
      <scheme val="minor"/>
    </font>
    <font>
      <sz val="10"/>
      <color theme="1"/>
      <name val="ＭＳ Ｐゴシック"/>
      <family val="1"/>
      <charset val="128"/>
      <scheme val="minor"/>
    </font>
    <font>
      <b/>
      <sz val="20"/>
      <color theme="1"/>
      <name val="ＭＳ Ｐゴシック"/>
      <family val="1"/>
      <charset val="128"/>
      <scheme val="minor"/>
    </font>
    <font>
      <b/>
      <sz val="16"/>
      <color theme="1"/>
      <name val="ＭＳ Ｐゴシック"/>
      <family val="1"/>
      <charset val="128"/>
      <scheme val="minor"/>
    </font>
    <font>
      <sz val="16"/>
      <color theme="1"/>
      <name val="ＭＳ Ｐゴシック"/>
      <family val="1"/>
      <charset val="128"/>
      <scheme val="minor"/>
    </font>
    <font>
      <sz val="12"/>
      <color theme="1"/>
      <name val="ＭＳ Ｐゴシック"/>
      <family val="1"/>
      <charset val="128"/>
      <scheme val="minor"/>
    </font>
    <font>
      <sz val="11"/>
      <color theme="0"/>
      <name val="ＭＳ Ｐゴシック"/>
      <family val="1"/>
      <charset val="128"/>
      <scheme val="minor"/>
    </font>
    <font>
      <sz val="12"/>
      <color theme="0"/>
      <name val="ＭＳ Ｐゴシック"/>
      <family val="1"/>
      <charset val="128"/>
      <scheme val="minor"/>
    </font>
    <font>
      <sz val="8"/>
      <color theme="1"/>
      <name val="ＭＳ Ｐゴシック"/>
      <family val="1"/>
      <charset val="128"/>
      <scheme val="minor"/>
    </font>
    <font>
      <b/>
      <sz val="8"/>
      <color theme="1"/>
      <name val="ＭＳ Ｐゴシック"/>
      <family val="1"/>
      <charset val="128"/>
      <scheme val="minor"/>
    </font>
    <font>
      <b/>
      <sz val="11"/>
      <color indexed="8"/>
      <name val="ＭＳ Ｐ明朝"/>
      <family val="1"/>
      <charset val="128"/>
    </font>
    <font>
      <sz val="6"/>
      <color theme="1"/>
      <name val="ＭＳ Ｐゴシック"/>
      <family val="1"/>
      <charset val="128"/>
      <scheme val="minor"/>
    </font>
    <font>
      <b/>
      <sz val="16"/>
      <name val="ＭＳ Ｐゴシック"/>
      <family val="1"/>
      <charset val="128"/>
      <scheme val="minor"/>
    </font>
    <font>
      <sz val="11"/>
      <color indexed="8"/>
      <name val="ＭＳ Ｐ明朝"/>
      <family val="1"/>
      <charset val="128"/>
    </font>
    <font>
      <sz val="22"/>
      <color theme="1"/>
      <name val="ＭＳ Ｐゴシック"/>
      <family val="1"/>
      <charset val="128"/>
      <scheme val="minor"/>
    </font>
    <font>
      <u/>
      <sz val="11"/>
      <color theme="1"/>
      <name val="ＭＳ Ｐゴシック"/>
      <family val="1"/>
      <charset val="128"/>
      <scheme val="minor"/>
    </font>
    <font>
      <b/>
      <sz val="12"/>
      <color theme="1"/>
      <name val="ＭＳ Ｐゴシック"/>
      <family val="1"/>
      <charset val="128"/>
      <scheme val="minor"/>
    </font>
    <font>
      <i/>
      <sz val="11"/>
      <color theme="1"/>
      <name val="ＭＳ Ｐゴシック"/>
      <family val="3"/>
      <charset val="128"/>
      <scheme val="minor"/>
    </font>
    <font>
      <sz val="11"/>
      <color theme="0"/>
      <name val="ＭＳ Ｐゴシック"/>
      <family val="3"/>
      <charset val="128"/>
      <scheme val="minor"/>
    </font>
    <font>
      <sz val="6"/>
      <name val="ＭＳ Ｐゴシック"/>
      <family val="2"/>
      <charset val="128"/>
      <scheme val="minor"/>
    </font>
    <font>
      <b/>
      <sz val="26"/>
      <color theme="1"/>
      <name val="ＭＳ Ｐゴシック"/>
      <family val="3"/>
      <charset val="128"/>
    </font>
    <font>
      <sz val="9"/>
      <color indexed="81"/>
      <name val="ＭＳ Ｐゴシック"/>
      <family val="3"/>
      <charset val="128"/>
    </font>
    <font>
      <b/>
      <sz val="28"/>
      <color theme="1"/>
      <name val="ＭＳ Ｐゴシック"/>
      <family val="3"/>
      <charset val="128"/>
    </font>
    <font>
      <sz val="11"/>
      <color theme="1"/>
      <name val="ＭＳ Ｐゴシック"/>
      <family val="3"/>
      <charset val="128"/>
    </font>
    <font>
      <b/>
      <sz val="14"/>
      <color theme="1"/>
      <name val="ＭＳ Ｐゴシック"/>
      <family val="3"/>
      <charset val="128"/>
    </font>
    <font>
      <b/>
      <sz val="24"/>
      <color theme="1"/>
      <name val="ＭＳ Ｐゴシック"/>
      <family val="3"/>
      <charset val="128"/>
    </font>
    <font>
      <b/>
      <sz val="12"/>
      <color theme="1"/>
      <name val="ＭＳ Ｐゴシック"/>
      <family val="3"/>
      <charset val="128"/>
    </font>
    <font>
      <b/>
      <sz val="11"/>
      <color theme="1"/>
      <name val="ＭＳ Ｐゴシック"/>
      <family val="3"/>
      <charset val="128"/>
    </font>
    <font>
      <b/>
      <sz val="18"/>
      <color theme="1"/>
      <name val="ＭＳ Ｐゴシック"/>
      <family val="3"/>
      <charset val="128"/>
    </font>
    <font>
      <sz val="24"/>
      <color theme="1"/>
      <name val="ＭＳ Ｐゴシック"/>
      <family val="3"/>
      <charset val="128"/>
    </font>
    <font>
      <b/>
      <sz val="22"/>
      <color theme="1"/>
      <name val="ＭＳ Ｐゴシック"/>
      <family val="3"/>
      <charset val="128"/>
    </font>
    <font>
      <sz val="9"/>
      <color theme="1"/>
      <name val="ＭＳ Ｐゴシック"/>
      <family val="3"/>
      <charset val="128"/>
    </font>
    <font>
      <b/>
      <sz val="20"/>
      <color theme="1"/>
      <name val="ＭＳ Ｐゴシック"/>
      <family val="3"/>
      <charset val="128"/>
    </font>
    <font>
      <sz val="10"/>
      <color theme="1"/>
      <name val="ＭＳ Ｐゴシック"/>
      <family val="3"/>
      <charset val="128"/>
    </font>
    <font>
      <b/>
      <sz val="9"/>
      <color indexed="81"/>
      <name val="ＭＳ Ｐゴシック"/>
      <family val="3"/>
      <charset val="128"/>
    </font>
    <font>
      <sz val="11"/>
      <color theme="1"/>
      <name val="ＭＳ Ｐ明朝"/>
      <family val="1"/>
      <charset val="128"/>
    </font>
    <font>
      <b/>
      <sz val="14"/>
      <color theme="1"/>
      <name val="ＭＳ Ｐ明朝"/>
      <family val="1"/>
      <charset val="128"/>
    </font>
    <font>
      <b/>
      <sz val="11"/>
      <color theme="1"/>
      <name val="ＭＳ Ｐ明朝"/>
      <family val="1"/>
      <charset val="128"/>
    </font>
    <font>
      <b/>
      <sz val="22"/>
      <color theme="1"/>
      <name val="ＭＳ Ｐ明朝"/>
      <family val="1"/>
      <charset val="128"/>
    </font>
    <font>
      <b/>
      <sz val="26"/>
      <color theme="1"/>
      <name val="ＭＳ Ｐ明朝"/>
      <family val="1"/>
      <charset val="128"/>
    </font>
    <font>
      <b/>
      <sz val="36"/>
      <color theme="1"/>
      <name val="ＭＳ Ｐ明朝"/>
      <family val="1"/>
      <charset val="128"/>
    </font>
    <font>
      <sz val="28"/>
      <color theme="1"/>
      <name val="Anastasia"/>
    </font>
    <font>
      <b/>
      <sz val="28"/>
      <color theme="1"/>
      <name val="Anastasia"/>
    </font>
    <font>
      <sz val="11"/>
      <color theme="1"/>
      <name val="ＭＳ Ｐゴシック"/>
      <family val="3"/>
      <charset val="128"/>
      <scheme val="minor"/>
    </font>
    <font>
      <sz val="9"/>
      <color rgb="FF000000"/>
      <name val="Meiryo UI"/>
      <family val="3"/>
      <charset val="128"/>
    </font>
    <font>
      <b/>
      <sz val="26"/>
      <color theme="1"/>
      <name val="ＭＳ Ｐゴシック"/>
      <family val="3"/>
      <charset val="128"/>
      <scheme val="minor"/>
    </font>
    <font>
      <b/>
      <sz val="28"/>
      <color theme="1"/>
      <name val="ＭＳ Ｐゴシック"/>
      <family val="3"/>
      <charset val="128"/>
      <scheme val="minor"/>
    </font>
    <font>
      <sz val="11"/>
      <color rgb="FFFF0000"/>
      <name val="ＭＳ Ｐゴシック"/>
      <family val="1"/>
      <charset val="128"/>
      <scheme val="minor"/>
    </font>
    <font>
      <b/>
      <sz val="10"/>
      <color theme="1"/>
      <name val="ＭＳ Ｐゴシック"/>
      <family val="3"/>
      <charset val="128"/>
    </font>
  </fonts>
  <fills count="20">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C0000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E99797"/>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theme="3"/>
        <bgColor indexed="64"/>
      </patternFill>
    </fill>
    <fill>
      <patternFill patternType="solid">
        <fgColor theme="7" tint="0.59999389629810485"/>
        <bgColor indexed="64"/>
      </patternFill>
    </fill>
    <fill>
      <patternFill patternType="solid">
        <fgColor theme="0" tint="-0.14999847407452621"/>
        <bgColor indexed="64"/>
      </patternFill>
    </fill>
  </fills>
  <borders count="11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top style="medium">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dashed">
        <color indexed="64"/>
      </left>
      <right style="dashed">
        <color indexed="64"/>
      </right>
      <top/>
      <bottom style="medium">
        <color indexed="64"/>
      </bottom>
      <diagonal/>
    </border>
    <border>
      <left/>
      <right style="dashed">
        <color indexed="64"/>
      </right>
      <top/>
      <bottom style="medium">
        <color indexed="64"/>
      </bottom>
      <diagonal/>
    </border>
    <border>
      <left style="dashed">
        <color indexed="64"/>
      </left>
      <right style="dashed">
        <color indexed="64"/>
      </right>
      <top style="dashed">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medium">
        <color indexed="64"/>
      </top>
      <bottom style="dashed">
        <color indexed="64"/>
      </bottom>
      <diagonal/>
    </border>
    <border>
      <left/>
      <right style="dashed">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ashed">
        <color indexed="64"/>
      </left>
      <right/>
      <top/>
      <bottom style="medium">
        <color indexed="64"/>
      </bottom>
      <diagonal/>
    </border>
    <border>
      <left/>
      <right style="dashed">
        <color indexed="64"/>
      </right>
      <top style="dashed">
        <color indexed="64"/>
      </top>
      <bottom/>
      <diagonal/>
    </border>
    <border>
      <left style="dashed">
        <color indexed="64"/>
      </left>
      <right/>
      <top style="dashed">
        <color indexed="64"/>
      </top>
      <bottom/>
      <diagonal/>
    </border>
    <border>
      <left/>
      <right style="medium">
        <color indexed="64"/>
      </right>
      <top style="medium">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top style="medium">
        <color indexed="64"/>
      </top>
      <bottom style="dashed">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right/>
      <top style="thin">
        <color theme="1"/>
      </top>
      <bottom/>
      <diagonal/>
    </border>
  </borders>
  <cellStyleXfs count="3">
    <xf numFmtId="0" fontId="0" fillId="0" borderId="0">
      <alignment vertical="center"/>
    </xf>
    <xf numFmtId="0" fontId="4" fillId="0" borderId="0">
      <alignment vertical="center"/>
    </xf>
    <xf numFmtId="0" fontId="3" fillId="0" borderId="0">
      <alignment vertical="center"/>
    </xf>
  </cellStyleXfs>
  <cellXfs count="1124">
    <xf numFmtId="0" fontId="0" fillId="0" borderId="0" xfId="0">
      <alignment vertical="center"/>
    </xf>
    <xf numFmtId="0" fontId="0" fillId="0" borderId="3" xfId="0" applyFill="1" applyBorder="1">
      <alignment vertical="center"/>
    </xf>
    <xf numFmtId="0" fontId="0" fillId="0" borderId="2" xfId="0" applyFill="1" applyBorder="1">
      <alignment vertical="center"/>
    </xf>
    <xf numFmtId="0" fontId="0" fillId="0" borderId="2" xfId="0" applyFill="1" applyBorder="1" applyAlignment="1">
      <alignment horizontal="center" vertical="center"/>
    </xf>
    <xf numFmtId="0" fontId="8" fillId="0" borderId="0" xfId="0" applyFont="1">
      <alignment vertical="center"/>
    </xf>
    <xf numFmtId="0" fontId="0" fillId="0" borderId="0" xfId="0" applyFill="1" applyBorder="1">
      <alignment vertical="center"/>
    </xf>
    <xf numFmtId="0" fontId="0" fillId="0" borderId="0" xfId="0" applyFill="1">
      <alignment vertical="center"/>
    </xf>
    <xf numFmtId="0" fontId="9" fillId="0" borderId="0" xfId="0" applyFont="1">
      <alignment vertical="center"/>
    </xf>
    <xf numFmtId="0" fontId="0" fillId="0" borderId="0" xfId="0" applyBorder="1">
      <alignment vertical="center"/>
    </xf>
    <xf numFmtId="0" fontId="0" fillId="0" borderId="4" xfId="0" applyFill="1" applyBorder="1">
      <alignment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10" fillId="0" borderId="0" xfId="0" applyFont="1" applyFill="1" applyBorder="1" applyAlignment="1">
      <alignment horizontal="left" vertical="center"/>
    </xf>
    <xf numFmtId="0" fontId="0" fillId="0" borderId="0" xfId="0" applyAlignment="1">
      <alignment horizontal="center" vertical="center" shrinkToFit="1"/>
    </xf>
    <xf numFmtId="0" fontId="0" fillId="0" borderId="0" xfId="0" applyAlignment="1">
      <alignment horizontal="right" vertical="center" shrinkToFit="1"/>
    </xf>
    <xf numFmtId="0" fontId="9" fillId="2" borderId="9"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10" xfId="0" applyFont="1" applyFill="1" applyBorder="1" applyAlignment="1">
      <alignment horizontal="center" vertical="center" shrinkToFit="1"/>
    </xf>
    <xf numFmtId="0" fontId="9" fillId="0" borderId="9"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4" xfId="0" applyFont="1" applyBorder="1" applyAlignment="1">
      <alignment horizontal="center" vertical="center" shrinkToFit="1"/>
    </xf>
    <xf numFmtId="0" fontId="11" fillId="0" borderId="16" xfId="0" applyFont="1" applyBorder="1" applyAlignment="1">
      <alignment horizontal="distributed" vertical="center" justifyLastLine="1" shrinkToFit="1"/>
    </xf>
    <xf numFmtId="0" fontId="11" fillId="0" borderId="17" xfId="0" applyFont="1" applyBorder="1" applyAlignment="1">
      <alignment horizontal="distributed" vertical="center" justifyLastLine="1" shrinkToFit="1"/>
    </xf>
    <xf numFmtId="0" fontId="11" fillId="0" borderId="18" xfId="0" applyFont="1" applyBorder="1" applyAlignment="1">
      <alignment horizontal="right" vertical="center" shrinkToFit="1"/>
    </xf>
    <xf numFmtId="0" fontId="9" fillId="0" borderId="9"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9" fillId="0" borderId="27"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9" fillId="0" borderId="28"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0" fontId="9" fillId="2" borderId="14" xfId="0" applyFont="1" applyFill="1" applyBorder="1" applyAlignment="1">
      <alignment horizontal="center" vertical="center" shrinkToFit="1"/>
    </xf>
    <xf numFmtId="0" fontId="9" fillId="0" borderId="27"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28" xfId="0" applyFont="1" applyBorder="1" applyAlignment="1">
      <alignment horizontal="center" vertical="center" shrinkToFit="1"/>
    </xf>
    <xf numFmtId="0" fontId="0" fillId="0" borderId="0" xfId="0" applyAlignment="1">
      <alignment vertical="center" wrapText="1"/>
    </xf>
    <xf numFmtId="0" fontId="0" fillId="0" borderId="0" xfId="0" applyAlignment="1">
      <alignment horizontal="center" vertical="center"/>
    </xf>
    <xf numFmtId="0" fontId="0" fillId="0" borderId="3" xfId="0" applyBorder="1">
      <alignment vertical="center"/>
    </xf>
    <xf numFmtId="0" fontId="0" fillId="0" borderId="3" xfId="0" applyBorder="1" applyAlignment="1">
      <alignment horizontal="center" vertical="center"/>
    </xf>
    <xf numFmtId="0" fontId="0" fillId="4" borderId="3" xfId="0" applyFill="1" applyBorder="1">
      <alignment vertical="center"/>
    </xf>
    <xf numFmtId="0" fontId="0" fillId="6" borderId="3" xfId="0" applyFill="1" applyBorder="1">
      <alignment vertical="center"/>
    </xf>
    <xf numFmtId="0" fontId="0" fillId="8" borderId="3" xfId="0" applyFill="1" applyBorder="1">
      <alignment vertical="center"/>
    </xf>
    <xf numFmtId="0" fontId="0" fillId="0" borderId="3" xfId="0" applyBorder="1" applyAlignment="1">
      <alignment vertical="center" wrapText="1"/>
    </xf>
    <xf numFmtId="0" fontId="0" fillId="2" borderId="3" xfId="0" applyFill="1" applyBorder="1">
      <alignment vertical="center"/>
    </xf>
    <xf numFmtId="0" fontId="0" fillId="2" borderId="3" xfId="0" applyFill="1" applyBorder="1" applyAlignment="1">
      <alignment vertical="center" wrapText="1"/>
    </xf>
    <xf numFmtId="0" fontId="0" fillId="7" borderId="3" xfId="0" applyFill="1" applyBorder="1">
      <alignment vertical="center"/>
    </xf>
    <xf numFmtId="0" fontId="0" fillId="7" borderId="3" xfId="0" applyFill="1" applyBorder="1" applyAlignment="1">
      <alignment vertical="center" wrapText="1"/>
    </xf>
    <xf numFmtId="0" fontId="16" fillId="5" borderId="3" xfId="0" applyFont="1" applyFill="1" applyBorder="1">
      <alignment vertical="center"/>
    </xf>
    <xf numFmtId="0" fontId="16" fillId="5" borderId="3" xfId="0" applyFont="1" applyFill="1" applyBorder="1" applyAlignment="1">
      <alignment vertical="center" wrapText="1"/>
    </xf>
    <xf numFmtId="0" fontId="0" fillId="0" borderId="3" xfId="0" applyFill="1" applyBorder="1" applyAlignment="1">
      <alignment vertical="center" wrapText="1"/>
    </xf>
    <xf numFmtId="0" fontId="0" fillId="10" borderId="3" xfId="0" applyFill="1" applyBorder="1">
      <alignment vertical="center"/>
    </xf>
    <xf numFmtId="0" fontId="0" fillId="10" borderId="3" xfId="0" applyFill="1" applyBorder="1" applyAlignment="1">
      <alignment vertical="center" wrapText="1"/>
    </xf>
    <xf numFmtId="0" fontId="21" fillId="0" borderId="0" xfId="0" applyFont="1" applyAlignment="1">
      <alignment horizontal="left" vertical="center"/>
    </xf>
    <xf numFmtId="0" fontId="0" fillId="0" borderId="3" xfId="0" applyFont="1" applyBorder="1" applyAlignment="1">
      <alignment vertical="center" wrapText="1"/>
    </xf>
    <xf numFmtId="0" fontId="9" fillId="0" borderId="0" xfId="0" applyFont="1" applyAlignment="1">
      <alignment horizontal="left" vertical="center"/>
    </xf>
    <xf numFmtId="0" fontId="0" fillId="0" borderId="0" xfId="0" applyFont="1" applyAlignment="1">
      <alignment vertical="center" wrapText="1"/>
    </xf>
    <xf numFmtId="0" fontId="0" fillId="0" borderId="0" xfId="0" applyFont="1">
      <alignment vertical="center"/>
    </xf>
    <xf numFmtId="0" fontId="12" fillId="0" borderId="0" xfId="0" applyFont="1" applyAlignment="1">
      <alignment horizontal="center" vertical="center" wrapText="1"/>
    </xf>
    <xf numFmtId="0" fontId="0" fillId="12" borderId="3" xfId="0" applyFont="1" applyFill="1" applyBorder="1" applyAlignment="1">
      <alignment vertical="center" wrapText="1"/>
    </xf>
    <xf numFmtId="0" fontId="0" fillId="0" borderId="38" xfId="0" applyBorder="1">
      <alignment vertical="center"/>
    </xf>
    <xf numFmtId="0" fontId="0" fillId="0" borderId="28" xfId="0" applyBorder="1">
      <alignment vertical="center"/>
    </xf>
    <xf numFmtId="0" fontId="0" fillId="13" borderId="3" xfId="0" applyFont="1" applyFill="1" applyBorder="1" applyAlignment="1">
      <alignment vertical="center" wrapText="1"/>
    </xf>
    <xf numFmtId="0" fontId="0" fillId="14" borderId="3" xfId="0" applyFont="1" applyFill="1" applyBorder="1" applyAlignment="1">
      <alignment vertical="center" wrapText="1"/>
    </xf>
    <xf numFmtId="49" fontId="0" fillId="0" borderId="0" xfId="0" applyNumberFormat="1">
      <alignment vertical="center"/>
    </xf>
    <xf numFmtId="0" fontId="0" fillId="0" borderId="0" xfId="0" applyNumberFormat="1">
      <alignment vertical="center"/>
    </xf>
    <xf numFmtId="0" fontId="26" fillId="0" borderId="0" xfId="0" applyFont="1">
      <alignment vertical="center"/>
    </xf>
    <xf numFmtId="0" fontId="0" fillId="0" borderId="3" xfId="0" applyBorder="1" applyAlignment="1">
      <alignment horizontal="center" vertical="center" shrinkToFit="1"/>
    </xf>
    <xf numFmtId="0" fontId="0" fillId="2" borderId="3" xfId="0" applyFill="1" applyBorder="1" applyAlignment="1">
      <alignment horizontal="center" vertical="center"/>
    </xf>
    <xf numFmtId="0" fontId="0" fillId="2" borderId="6" xfId="0" applyFill="1" applyBorder="1">
      <alignment vertical="center"/>
    </xf>
    <xf numFmtId="0" fontId="0" fillId="2" borderId="2" xfId="0" applyFill="1" applyBorder="1">
      <alignment vertical="center"/>
    </xf>
    <xf numFmtId="0" fontId="11" fillId="0" borderId="42" xfId="0" applyFont="1" applyBorder="1" applyAlignment="1">
      <alignment vertical="top" wrapText="1"/>
    </xf>
    <xf numFmtId="0" fontId="11" fillId="0" borderId="12" xfId="0" applyFont="1" applyBorder="1" applyAlignment="1">
      <alignment vertical="top" wrapText="1"/>
    </xf>
    <xf numFmtId="0" fontId="11" fillId="0" borderId="0" xfId="0" applyFont="1" applyAlignment="1">
      <alignment vertical="top"/>
    </xf>
    <xf numFmtId="0" fontId="11" fillId="0" borderId="40" xfId="0" applyFont="1" applyBorder="1" applyAlignment="1">
      <alignment vertical="top" wrapText="1"/>
    </xf>
    <xf numFmtId="0" fontId="11" fillId="0" borderId="9" xfId="0" applyFont="1" applyBorder="1" applyAlignment="1">
      <alignment vertical="top" wrapText="1"/>
    </xf>
    <xf numFmtId="0" fontId="11" fillId="0" borderId="3" xfId="0" applyFont="1" applyBorder="1" applyAlignment="1">
      <alignment vertical="top" wrapText="1"/>
    </xf>
    <xf numFmtId="0" fontId="11" fillId="0" borderId="0" xfId="0" applyFont="1" applyAlignment="1">
      <alignment vertical="top" wrapText="1"/>
    </xf>
    <xf numFmtId="0" fontId="9" fillId="0" borderId="14"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0" fillId="16" borderId="3" xfId="0" applyFill="1" applyBorder="1">
      <alignment vertical="center"/>
    </xf>
    <xf numFmtId="0" fontId="0" fillId="16" borderId="3" xfId="0" applyFill="1" applyBorder="1" applyAlignment="1">
      <alignment vertical="center" wrapText="1"/>
    </xf>
    <xf numFmtId="0" fontId="0" fillId="0" borderId="3" xfId="0" applyFill="1" applyBorder="1" applyAlignment="1">
      <alignment horizontal="center" vertical="center"/>
    </xf>
    <xf numFmtId="0" fontId="0" fillId="4" borderId="3" xfId="0" applyFill="1" applyBorder="1" applyAlignment="1">
      <alignment horizontal="center" vertical="center"/>
    </xf>
    <xf numFmtId="0" fontId="0" fillId="6" borderId="3" xfId="0" applyFill="1" applyBorder="1" applyAlignment="1">
      <alignment horizontal="center" vertical="center"/>
    </xf>
    <xf numFmtId="0" fontId="0" fillId="8" borderId="3" xfId="0" applyFill="1" applyBorder="1" applyAlignment="1">
      <alignment horizontal="center" vertical="center" shrinkToFit="1"/>
    </xf>
    <xf numFmtId="0" fontId="0" fillId="16" borderId="3" xfId="0" applyFill="1" applyBorder="1" applyAlignment="1">
      <alignment horizontal="center" vertical="center"/>
    </xf>
    <xf numFmtId="0" fontId="0" fillId="7" borderId="3" xfId="0" applyFill="1" applyBorder="1" applyAlignment="1">
      <alignment horizontal="center" vertical="center"/>
    </xf>
    <xf numFmtId="0" fontId="15" fillId="9" borderId="3" xfId="0" applyFont="1" applyFill="1" applyBorder="1" applyAlignment="1">
      <alignment horizontal="center" vertical="center" wrapText="1" shrinkToFit="1"/>
    </xf>
    <xf numFmtId="0" fontId="17" fillId="5" borderId="3" xfId="0" applyFont="1" applyFill="1" applyBorder="1" applyAlignment="1">
      <alignment horizontal="center" vertical="center" wrapText="1" shrinkToFit="1"/>
    </xf>
    <xf numFmtId="0" fontId="0" fillId="10" borderId="3" xfId="0"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16" fillId="17" borderId="1" xfId="0" applyFont="1" applyFill="1" applyBorder="1" applyAlignment="1">
      <alignment horizontal="center" vertical="center"/>
    </xf>
    <xf numFmtId="0" fontId="28" fillId="17" borderId="1" xfId="0" applyFont="1" applyFill="1" applyBorder="1" applyAlignment="1">
      <alignment horizontal="center" vertical="center"/>
    </xf>
    <xf numFmtId="0" fontId="28" fillId="17" borderId="1" xfId="0" applyFont="1" applyFill="1" applyBorder="1">
      <alignment vertical="center"/>
    </xf>
    <xf numFmtId="0" fontId="0" fillId="2" borderId="2"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lignment vertical="center"/>
    </xf>
    <xf numFmtId="0" fontId="33" fillId="0" borderId="0" xfId="1" applyFont="1" applyBorder="1" applyAlignment="1">
      <alignment vertical="center"/>
    </xf>
    <xf numFmtId="0" fontId="33" fillId="0" borderId="0" xfId="1" applyFont="1" applyBorder="1" applyAlignment="1">
      <alignment vertical="center" shrinkToFit="1"/>
    </xf>
    <xf numFmtId="0" fontId="35" fillId="0" borderId="0" xfId="1" applyFont="1" applyFill="1" applyBorder="1" applyAlignment="1">
      <alignment vertical="center" shrinkToFit="1"/>
    </xf>
    <xf numFmtId="0" fontId="33" fillId="0" borderId="0" xfId="1" applyFont="1" applyFill="1" applyBorder="1" applyAlignment="1">
      <alignment vertical="center" shrinkToFit="1"/>
    </xf>
    <xf numFmtId="0" fontId="33" fillId="0" borderId="0" xfId="1" applyFont="1" applyFill="1" applyBorder="1" applyAlignment="1">
      <alignment vertical="center"/>
    </xf>
    <xf numFmtId="176" fontId="33" fillId="0" borderId="0" xfId="1" applyNumberFormat="1" applyFont="1" applyFill="1" applyBorder="1" applyAlignment="1">
      <alignment vertical="center" shrinkToFit="1"/>
    </xf>
    <xf numFmtId="0" fontId="39" fillId="0" borderId="0" xfId="1" applyFont="1" applyFill="1" applyBorder="1" applyAlignment="1">
      <alignment vertical="center"/>
    </xf>
    <xf numFmtId="0" fontId="33" fillId="0" borderId="0" xfId="1" applyFont="1" applyBorder="1" applyAlignment="1">
      <alignment vertical="distributed" textRotation="180" shrinkToFit="1"/>
    </xf>
    <xf numFmtId="0" fontId="33" fillId="0" borderId="0" xfId="1" applyFont="1" applyFill="1" applyBorder="1" applyAlignment="1">
      <alignment vertical="center" textRotation="90" shrinkToFit="1"/>
    </xf>
    <xf numFmtId="0" fontId="39" fillId="0" borderId="0" xfId="1" applyFont="1" applyFill="1" applyBorder="1" applyAlignment="1">
      <alignment vertical="center" shrinkToFit="1"/>
    </xf>
    <xf numFmtId="0" fontId="33" fillId="0" borderId="0" xfId="1" applyFont="1" applyBorder="1" applyAlignment="1">
      <alignment vertical="center" textRotation="90" shrinkToFit="1"/>
    </xf>
    <xf numFmtId="176" fontId="33" fillId="0" borderId="0" xfId="1" applyNumberFormat="1" applyFont="1" applyBorder="1" applyAlignment="1">
      <alignment vertical="center" shrinkToFit="1"/>
    </xf>
    <xf numFmtId="0" fontId="33" fillId="0" borderId="0" xfId="1" applyFont="1" applyBorder="1" applyAlignment="1">
      <alignment vertical="center" justifyLastLine="1" shrinkToFit="1"/>
    </xf>
    <xf numFmtId="0" fontId="43" fillId="16" borderId="43" xfId="1" applyFont="1" applyFill="1" applyBorder="1" applyAlignment="1">
      <alignment vertical="center" wrapText="1" shrinkToFit="1"/>
    </xf>
    <xf numFmtId="0" fontId="43" fillId="16" borderId="2" xfId="1" applyFont="1" applyFill="1" applyBorder="1" applyAlignment="1">
      <alignment vertical="center" wrapText="1" shrinkToFit="1"/>
    </xf>
    <xf numFmtId="0" fontId="43" fillId="16" borderId="48" xfId="1" applyFont="1" applyFill="1" applyBorder="1" applyAlignment="1">
      <alignment vertical="center" wrapText="1" shrinkToFit="1"/>
    </xf>
    <xf numFmtId="0" fontId="43" fillId="16" borderId="52" xfId="1" applyFont="1" applyFill="1" applyBorder="1" applyAlignment="1">
      <alignment vertical="center" wrapText="1" shrinkToFit="1"/>
    </xf>
    <xf numFmtId="0" fontId="43" fillId="16" borderId="54" xfId="1" applyFont="1" applyFill="1" applyBorder="1" applyAlignment="1">
      <alignment vertical="center" wrapText="1" shrinkToFit="1"/>
    </xf>
    <xf numFmtId="0" fontId="0" fillId="3" borderId="3" xfId="0" applyFill="1" applyBorder="1">
      <alignment vertical="center"/>
    </xf>
    <xf numFmtId="0" fontId="0" fillId="2" borderId="6" xfId="0" applyFill="1" applyBorder="1" applyAlignment="1">
      <alignment horizontal="center" vertical="center"/>
    </xf>
    <xf numFmtId="0" fontId="0" fillId="0" borderId="79" xfId="0" applyFill="1" applyBorder="1" applyAlignment="1">
      <alignment horizontal="center" vertical="center"/>
    </xf>
    <xf numFmtId="0" fontId="0" fillId="0" borderId="79" xfId="0" applyFill="1" applyBorder="1">
      <alignment vertical="center"/>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vertical="center"/>
    </xf>
    <xf numFmtId="0" fontId="33" fillId="0" borderId="0" xfId="1" applyFont="1" applyFill="1" applyBorder="1" applyAlignment="1">
      <alignment vertical="center" justifyLastLine="1" shrinkToFit="1"/>
    </xf>
    <xf numFmtId="9" fontId="33" fillId="0" borderId="0" xfId="1" applyNumberFormat="1" applyFont="1" applyFill="1" applyBorder="1" applyAlignment="1">
      <alignment vertical="center" shrinkToFit="1"/>
    </xf>
    <xf numFmtId="177" fontId="33" fillId="0" borderId="0" xfId="1" applyNumberFormat="1" applyFont="1" applyFill="1" applyBorder="1" applyAlignment="1">
      <alignment vertical="center" shrinkToFit="1"/>
    </xf>
    <xf numFmtId="0" fontId="45" fillId="0" borderId="0" xfId="2" applyFont="1" applyAlignment="1">
      <alignment vertical="center" shrinkToFit="1"/>
    </xf>
    <xf numFmtId="0" fontId="45" fillId="0" borderId="0" xfId="2" applyFont="1" applyBorder="1" applyAlignment="1">
      <alignment vertical="center" shrinkToFit="1"/>
    </xf>
    <xf numFmtId="0" fontId="45" fillId="2" borderId="82" xfId="2" applyFont="1" applyFill="1" applyBorder="1" applyAlignment="1">
      <alignment vertical="center" shrinkToFit="1"/>
    </xf>
    <xf numFmtId="0" fontId="46" fillId="0" borderId="0" xfId="2" applyFont="1" applyFill="1" applyBorder="1" applyAlignment="1">
      <alignment vertical="center" shrinkToFit="1"/>
    </xf>
    <xf numFmtId="0" fontId="45" fillId="0" borderId="84" xfId="2" applyFont="1" applyBorder="1" applyAlignment="1">
      <alignment vertical="center" shrinkToFit="1"/>
    </xf>
    <xf numFmtId="0" fontId="45" fillId="2" borderId="84" xfId="2" applyFont="1" applyFill="1" applyBorder="1" applyAlignment="1">
      <alignment vertical="center" shrinkToFit="1"/>
    </xf>
    <xf numFmtId="0" fontId="45" fillId="0" borderId="0" xfId="2" applyFont="1" applyFill="1" applyBorder="1" applyAlignment="1">
      <alignment vertical="center" shrinkToFit="1"/>
    </xf>
    <xf numFmtId="0" fontId="45" fillId="0" borderId="0" xfId="2" applyFont="1" applyAlignment="1">
      <alignment horizontal="center" vertical="center" shrinkToFit="1"/>
    </xf>
    <xf numFmtId="0" fontId="45" fillId="0" borderId="84" xfId="2" applyFont="1" applyFill="1" applyBorder="1" applyAlignment="1">
      <alignment vertical="center" shrinkToFit="1"/>
    </xf>
    <xf numFmtId="0" fontId="45" fillId="2" borderId="86" xfId="2" applyFont="1" applyFill="1" applyBorder="1" applyAlignment="1">
      <alignment vertical="center" shrinkToFit="1"/>
    </xf>
    <xf numFmtId="0" fontId="45" fillId="0" borderId="29" xfId="2" applyFont="1" applyBorder="1" applyAlignment="1">
      <alignment vertical="center" shrinkToFit="1"/>
    </xf>
    <xf numFmtId="0" fontId="45" fillId="2" borderId="30" xfId="2" applyFont="1" applyFill="1" applyBorder="1" applyAlignment="1">
      <alignment horizontal="right" vertical="center" shrinkToFit="1"/>
    </xf>
    <xf numFmtId="0" fontId="45" fillId="2" borderId="60" xfId="2" applyFont="1" applyFill="1" applyBorder="1" applyAlignment="1">
      <alignment horizontal="left" vertical="center" shrinkToFit="1"/>
    </xf>
    <xf numFmtId="0" fontId="45" fillId="0" borderId="47" xfId="2" applyFont="1" applyBorder="1" applyAlignment="1">
      <alignment vertical="center" shrinkToFit="1"/>
    </xf>
    <xf numFmtId="0" fontId="45" fillId="0" borderId="23" xfId="2" applyFont="1" applyFill="1" applyBorder="1" applyAlignment="1">
      <alignment vertical="center" shrinkToFit="1"/>
    </xf>
    <xf numFmtId="0" fontId="45" fillId="0" borderId="87" xfId="2" applyFont="1" applyBorder="1" applyAlignment="1">
      <alignment vertical="center" shrinkToFit="1"/>
    </xf>
    <xf numFmtId="0" fontId="48" fillId="0" borderId="0" xfId="2" applyFont="1" applyBorder="1" applyAlignment="1">
      <alignment vertical="center" justifyLastLine="1" shrinkToFit="1"/>
    </xf>
    <xf numFmtId="0" fontId="47" fillId="0" borderId="0" xfId="2" applyFont="1" applyAlignment="1">
      <alignment vertical="center" shrinkToFit="1"/>
    </xf>
    <xf numFmtId="0" fontId="45" fillId="0" borderId="20" xfId="2" applyFont="1" applyBorder="1" applyAlignment="1">
      <alignment vertical="center" shrinkToFit="1"/>
    </xf>
    <xf numFmtId="0" fontId="45" fillId="0" borderId="37" xfId="2" applyFont="1" applyBorder="1" applyAlignment="1">
      <alignment vertical="center" shrinkToFit="1"/>
    </xf>
    <xf numFmtId="0" fontId="45" fillId="0" borderId="1" xfId="2" applyFont="1" applyBorder="1" applyAlignment="1">
      <alignment vertical="center" shrinkToFit="1"/>
    </xf>
    <xf numFmtId="0" fontId="45" fillId="0" borderId="34" xfId="2" applyFont="1" applyBorder="1" applyAlignment="1">
      <alignment vertical="center" shrinkToFit="1"/>
    </xf>
    <xf numFmtId="0" fontId="0" fillId="18" borderId="3" xfId="0" applyFill="1" applyBorder="1">
      <alignment vertical="center"/>
    </xf>
    <xf numFmtId="0" fontId="0" fillId="18" borderId="3" xfId="0" applyFill="1" applyBorder="1" applyAlignment="1">
      <alignment horizontal="center" vertical="center"/>
    </xf>
    <xf numFmtId="0" fontId="0" fillId="18" borderId="3" xfId="0" applyFill="1" applyBorder="1" applyAlignment="1">
      <alignment vertical="center" wrapText="1"/>
    </xf>
    <xf numFmtId="0" fontId="0" fillId="0" borderId="0" xfId="0">
      <alignment vertical="center"/>
    </xf>
    <xf numFmtId="178" fontId="0" fillId="0" borderId="0" xfId="0" applyNumberFormat="1">
      <alignment vertical="center"/>
    </xf>
    <xf numFmtId="178" fontId="0" fillId="0" borderId="0" xfId="0" applyNumberFormat="1" applyAlignment="1">
      <alignment horizontal="left" vertical="center"/>
    </xf>
    <xf numFmtId="0" fontId="0" fillId="7" borderId="3" xfId="0" applyFont="1" applyFill="1" applyBorder="1">
      <alignment vertical="center"/>
    </xf>
    <xf numFmtId="0" fontId="0" fillId="7" borderId="3" xfId="0" applyFont="1" applyFill="1" applyBorder="1" applyAlignment="1">
      <alignment horizontal="center" vertical="center"/>
    </xf>
    <xf numFmtId="0" fontId="53" fillId="9" borderId="3" xfId="0" applyFont="1" applyFill="1" applyBorder="1" applyAlignment="1">
      <alignment horizontal="center" vertical="center" wrapText="1" shrinkToFit="1"/>
    </xf>
    <xf numFmtId="0" fontId="53" fillId="7" borderId="3" xfId="0" applyFont="1" applyFill="1" applyBorder="1">
      <alignment vertical="center"/>
    </xf>
    <xf numFmtId="0" fontId="53" fillId="7" borderId="3" xfId="0" applyFont="1" applyFill="1" applyBorder="1" applyAlignment="1">
      <alignment horizontal="center" vertical="center"/>
    </xf>
    <xf numFmtId="0" fontId="53" fillId="9" borderId="3" xfId="0" applyFont="1" applyFill="1" applyBorder="1" applyAlignment="1">
      <alignment horizontal="right" vertical="center" wrapText="1" shrinkToFit="1"/>
    </xf>
    <xf numFmtId="0" fontId="15" fillId="9" borderId="3" xfId="0" applyFont="1" applyFill="1" applyBorder="1" applyAlignment="1">
      <alignment horizontal="right" vertical="center" wrapText="1" shrinkToFit="1"/>
    </xf>
    <xf numFmtId="0" fontId="53" fillId="7" borderId="3" xfId="0" applyFont="1" applyFill="1" applyBorder="1" applyAlignment="1">
      <alignment horizontal="left" vertical="center" wrapText="1"/>
    </xf>
    <xf numFmtId="0" fontId="53" fillId="9" borderId="3" xfId="0" applyFont="1" applyFill="1" applyBorder="1" applyAlignment="1">
      <alignment horizontal="left" vertical="center" wrapText="1" shrinkToFit="1"/>
    </xf>
    <xf numFmtId="0" fontId="0" fillId="9" borderId="3" xfId="0" applyFill="1" applyBorder="1" applyAlignment="1">
      <alignment horizontal="left" vertical="center" wrapText="1"/>
    </xf>
    <xf numFmtId="0" fontId="0" fillId="0" borderId="0" xfId="0" applyFill="1" applyBorder="1" applyAlignment="1">
      <alignment vertical="center"/>
    </xf>
    <xf numFmtId="0" fontId="0" fillId="0" borderId="0" xfId="0" applyFont="1" applyFill="1" applyBorder="1" applyAlignment="1">
      <alignment horizontal="right" vertical="center"/>
    </xf>
    <xf numFmtId="0" fontId="0" fillId="0" borderId="0" xfId="0" applyFill="1" applyBorder="1" applyAlignment="1">
      <alignment horizontal="distributed" vertical="center"/>
    </xf>
    <xf numFmtId="178" fontId="0" fillId="0" borderId="0" xfId="0" applyNumberFormat="1" applyFill="1" applyBorder="1" applyAlignment="1">
      <alignment horizontal="right" vertical="center"/>
    </xf>
    <xf numFmtId="0" fontId="0" fillId="0" borderId="0" xfId="0" applyFill="1" applyBorder="1" applyAlignment="1">
      <alignment horizontal="left" vertical="center"/>
    </xf>
    <xf numFmtId="0" fontId="0" fillId="0" borderId="0" xfId="0" applyFill="1" applyBorder="1" applyAlignment="1">
      <alignment horizontal="right" vertical="center"/>
    </xf>
    <xf numFmtId="0" fontId="0" fillId="0" borderId="0" xfId="0" applyFont="1" applyFill="1" applyBorder="1" applyAlignment="1">
      <alignment vertical="center"/>
    </xf>
    <xf numFmtId="0" fontId="53" fillId="0" borderId="0" xfId="0" applyFont="1" applyFill="1" applyBorder="1" applyAlignment="1">
      <alignment vertical="center"/>
    </xf>
    <xf numFmtId="178" fontId="53" fillId="0" borderId="0" xfId="0" applyNumberFormat="1" applyFont="1" applyFill="1" applyBorder="1" applyAlignment="1">
      <alignment vertical="center"/>
    </xf>
    <xf numFmtId="0" fontId="27" fillId="0" borderId="0" xfId="0" applyFont="1" applyFill="1" applyBorder="1" applyAlignment="1">
      <alignment horizontal="left" vertical="center"/>
    </xf>
    <xf numFmtId="0" fontId="27" fillId="0" borderId="0" xfId="0" applyFont="1" applyFill="1" applyBorder="1" applyAlignment="1">
      <alignment vertical="center"/>
    </xf>
    <xf numFmtId="0" fontId="0" fillId="0" borderId="0" xfId="0" applyFont="1" applyFill="1" applyBorder="1" applyAlignment="1">
      <alignment horizontal="left" vertical="center"/>
    </xf>
    <xf numFmtId="0" fontId="27" fillId="0" borderId="0" xfId="0" applyFont="1" applyAlignment="1">
      <alignment horizontal="left" vertical="center"/>
    </xf>
    <xf numFmtId="0" fontId="27" fillId="0" borderId="0" xfId="0" applyFont="1">
      <alignment vertical="center"/>
    </xf>
    <xf numFmtId="178" fontId="0" fillId="0" borderId="0" xfId="0" applyNumberFormat="1" applyFont="1" applyFill="1" applyBorder="1" applyAlignment="1">
      <alignment horizontal="left" vertical="center"/>
    </xf>
    <xf numFmtId="178" fontId="53" fillId="0" borderId="0" xfId="0" applyNumberFormat="1" applyFont="1" applyFill="1" applyBorder="1" applyAlignment="1">
      <alignment horizontal="right" vertical="center"/>
    </xf>
    <xf numFmtId="9" fontId="0" fillId="0" borderId="0" xfId="0" applyNumberFormat="1" applyAlignment="1">
      <alignment horizontal="right" vertical="center"/>
    </xf>
    <xf numFmtId="0" fontId="37" fillId="0" borderId="0" xfId="1" applyFont="1" applyFill="1" applyBorder="1" applyAlignment="1">
      <alignment vertical="center" justifyLastLine="1" shrinkToFit="1"/>
    </xf>
    <xf numFmtId="0" fontId="36" fillId="0" borderId="0" xfId="1" applyFont="1" applyFill="1" applyBorder="1" applyAlignment="1">
      <alignment vertical="center" shrinkToFit="1"/>
    </xf>
    <xf numFmtId="9" fontId="33" fillId="0" borderId="0" xfId="1" applyNumberFormat="1" applyFont="1" applyFill="1" applyBorder="1" applyAlignment="1">
      <alignment vertical="center"/>
    </xf>
    <xf numFmtId="0" fontId="33" fillId="0" borderId="0" xfId="1" applyFont="1" applyBorder="1" applyAlignment="1">
      <alignment horizontal="left" vertical="center"/>
    </xf>
    <xf numFmtId="178" fontId="0" fillId="0" borderId="0" xfId="0" applyNumberFormat="1" applyFill="1" applyBorder="1" applyAlignment="1">
      <alignment vertical="center" shrinkToFit="1"/>
    </xf>
    <xf numFmtId="0" fontId="33" fillId="0" borderId="0" xfId="1" applyFont="1" applyFill="1" applyBorder="1" applyAlignment="1">
      <alignment horizontal="left" vertical="center"/>
    </xf>
    <xf numFmtId="0" fontId="0" fillId="0" borderId="0" xfId="0" applyFill="1" applyBorder="1" applyAlignment="1">
      <alignment vertical="center" shrinkToFit="1"/>
    </xf>
    <xf numFmtId="179" fontId="33" fillId="0" borderId="0" xfId="1" applyNumberFormat="1" applyFont="1" applyFill="1" applyBorder="1" applyAlignment="1">
      <alignment vertical="center" shrinkToFit="1"/>
    </xf>
    <xf numFmtId="0" fontId="33" fillId="0" borderId="0" xfId="1" applyFont="1" applyBorder="1" applyAlignment="1">
      <alignment horizontal="left" vertical="center" shrinkToFit="1"/>
    </xf>
    <xf numFmtId="0" fontId="33" fillId="0" borderId="0" xfId="1" applyNumberFormat="1" applyFont="1" applyBorder="1" applyAlignment="1">
      <alignment vertical="center"/>
    </xf>
    <xf numFmtId="9" fontId="0" fillId="0" borderId="0" xfId="0" applyNumberFormat="1" applyAlignment="1">
      <alignment vertical="center"/>
    </xf>
    <xf numFmtId="0" fontId="0" fillId="16" borderId="50" xfId="0" applyFill="1" applyBorder="1" applyAlignment="1">
      <alignment vertical="center"/>
    </xf>
    <xf numFmtId="0" fontId="0" fillId="16" borderId="112" xfId="0" applyFill="1" applyBorder="1" applyAlignment="1">
      <alignment vertical="center"/>
    </xf>
    <xf numFmtId="0" fontId="0" fillId="16" borderId="114" xfId="0" applyFill="1" applyBorder="1" applyAlignment="1">
      <alignment vertical="center"/>
    </xf>
    <xf numFmtId="179" fontId="33" fillId="0" borderId="0" xfId="1" applyNumberFormat="1" applyFont="1" applyBorder="1" applyAlignment="1">
      <alignment vertical="center"/>
    </xf>
    <xf numFmtId="0" fontId="33" fillId="16" borderId="50" xfId="1" applyFont="1" applyFill="1" applyBorder="1" applyAlignment="1">
      <alignment vertical="center" shrinkToFit="1"/>
    </xf>
    <xf numFmtId="0" fontId="33" fillId="16" borderId="114" xfId="1" applyFont="1" applyFill="1" applyBorder="1" applyAlignment="1">
      <alignment vertical="center"/>
    </xf>
    <xf numFmtId="0" fontId="33" fillId="16" borderId="112" xfId="1" applyFont="1" applyFill="1" applyBorder="1" applyAlignment="1">
      <alignment vertical="center"/>
    </xf>
    <xf numFmtId="0" fontId="0" fillId="0" borderId="6" xfId="0" applyBorder="1">
      <alignment vertical="center"/>
    </xf>
    <xf numFmtId="0" fontId="0" fillId="0" borderId="24" xfId="0" applyBorder="1" applyAlignment="1">
      <alignment horizontal="center" vertical="center"/>
    </xf>
    <xf numFmtId="0" fontId="0" fillId="0" borderId="11" xfId="0" applyBorder="1" applyAlignment="1">
      <alignment horizontal="center" vertical="center"/>
    </xf>
    <xf numFmtId="0" fontId="0" fillId="0" borderId="18" xfId="0" applyBorder="1">
      <alignment vertical="center"/>
    </xf>
    <xf numFmtId="0" fontId="0" fillId="0" borderId="1" xfId="0" applyBorder="1" applyAlignment="1">
      <alignment horizontal="center" vertical="center"/>
    </xf>
    <xf numFmtId="0" fontId="37" fillId="0" borderId="0" xfId="1" applyFont="1" applyBorder="1" applyAlignment="1">
      <alignment vertical="center" wrapText="1" shrinkToFit="1"/>
    </xf>
    <xf numFmtId="0" fontId="35" fillId="0" borderId="0" xfId="1" applyNumberFormat="1" applyFont="1" applyFill="1" applyBorder="1" applyAlignment="1">
      <alignment vertical="center" shrinkToFit="1"/>
    </xf>
    <xf numFmtId="0" fontId="37" fillId="0" borderId="0" xfId="1" applyFont="1" applyFill="1" applyBorder="1" applyAlignment="1">
      <alignment horizontal="distributed" vertical="center" justifyLastLine="1" shrinkToFit="1"/>
    </xf>
    <xf numFmtId="0" fontId="33" fillId="10" borderId="6" xfId="1" applyFont="1" applyFill="1" applyBorder="1" applyAlignment="1">
      <alignment vertical="center" justifyLastLine="1" shrinkToFit="1"/>
    </xf>
    <xf numFmtId="0" fontId="33" fillId="10" borderId="5" xfId="1" applyFont="1" applyFill="1" applyBorder="1" applyAlignment="1">
      <alignment vertical="center" justifyLastLine="1" shrinkToFit="1"/>
    </xf>
    <xf numFmtId="0" fontId="0" fillId="0" borderId="55" xfId="0" applyBorder="1">
      <alignment vertical="center"/>
    </xf>
    <xf numFmtId="0" fontId="0" fillId="19" borderId="3" xfId="0" applyFill="1" applyBorder="1">
      <alignment vertical="center"/>
    </xf>
    <xf numFmtId="0" fontId="0" fillId="19" borderId="11" xfId="0" applyFill="1" applyBorder="1" applyAlignment="1">
      <alignment horizontal="center" vertical="center"/>
    </xf>
    <xf numFmtId="0" fontId="0" fillId="19" borderId="8" xfId="0" applyFill="1" applyBorder="1" applyAlignment="1">
      <alignment horizontal="center" vertical="center"/>
    </xf>
    <xf numFmtId="0" fontId="33" fillId="10" borderId="3" xfId="1" applyFont="1" applyFill="1" applyBorder="1" applyAlignment="1">
      <alignment vertical="center" justifyLastLine="1" shrinkToFit="1"/>
    </xf>
    <xf numFmtId="0" fontId="33" fillId="10" borderId="9" xfId="1" applyFont="1" applyFill="1" applyBorder="1" applyAlignment="1">
      <alignment vertical="center" justifyLastLine="1" shrinkToFit="1"/>
    </xf>
    <xf numFmtId="0" fontId="0" fillId="0" borderId="56" xfId="0" applyBorder="1">
      <alignment vertical="center"/>
    </xf>
    <xf numFmtId="0" fontId="0" fillId="0" borderId="20" xfId="0" applyBorder="1">
      <alignment vertical="center"/>
    </xf>
    <xf numFmtId="0" fontId="33" fillId="2" borderId="0" xfId="1" applyFont="1" applyFill="1" applyBorder="1" applyAlignment="1">
      <alignment vertical="center" shrinkToFit="1"/>
    </xf>
    <xf numFmtId="0" fontId="0" fillId="0" borderId="3" xfId="0" applyBorder="1" applyAlignment="1">
      <alignment horizontal="center" vertical="center"/>
    </xf>
    <xf numFmtId="0" fontId="0" fillId="0" borderId="115" xfId="0" applyFont="1" applyFill="1" applyBorder="1">
      <alignment vertical="center"/>
    </xf>
    <xf numFmtId="9" fontId="0" fillId="0" borderId="115" xfId="0" applyNumberFormat="1" applyFont="1" applyFill="1" applyBorder="1" applyAlignment="1">
      <alignment horizontal="right" vertical="center"/>
    </xf>
    <xf numFmtId="0" fontId="0" fillId="0" borderId="0" xfId="0" applyFont="1" applyFill="1">
      <alignment vertical="center"/>
    </xf>
    <xf numFmtId="9" fontId="0" fillId="0" borderId="0" xfId="0" applyNumberFormat="1" applyFont="1" applyFill="1" applyAlignment="1">
      <alignment horizontal="right" vertical="center"/>
    </xf>
    <xf numFmtId="0" fontId="9" fillId="0" borderId="0" xfId="0" applyFont="1" applyFill="1" applyBorder="1">
      <alignment vertical="center"/>
    </xf>
    <xf numFmtId="9" fontId="9" fillId="0" borderId="0" xfId="0" applyNumberFormat="1" applyFont="1" applyFill="1" applyBorder="1" applyAlignment="1">
      <alignment horizontal="left" vertical="center"/>
    </xf>
    <xf numFmtId="0" fontId="0" fillId="0" borderId="0" xfId="0" applyFont="1" applyFill="1" applyBorder="1">
      <alignment vertical="center"/>
    </xf>
    <xf numFmtId="9" fontId="0" fillId="0" borderId="0" xfId="0" applyNumberFormat="1" applyFont="1" applyFill="1" applyBorder="1" applyAlignment="1">
      <alignment horizontal="right" vertical="center"/>
    </xf>
    <xf numFmtId="0" fontId="0" fillId="0" borderId="0" xfId="0" applyBorder="1" applyAlignment="1">
      <alignment horizontal="center" vertical="center" shrinkToFit="1"/>
    </xf>
    <xf numFmtId="0" fontId="12" fillId="0" borderId="0" xfId="0" applyFont="1" applyAlignment="1">
      <alignment vertical="center"/>
    </xf>
    <xf numFmtId="0" fontId="0" fillId="0" borderId="3" xfId="0" applyBorder="1" applyAlignment="1">
      <alignment horizontal="left" vertical="center"/>
    </xf>
    <xf numFmtId="0" fontId="0" fillId="0" borderId="2" xfId="0" applyBorder="1" applyAlignment="1">
      <alignment horizontal="left" vertical="center"/>
    </xf>
    <xf numFmtId="0" fontId="0" fillId="0" borderId="17" xfId="0" applyBorder="1" applyAlignment="1">
      <alignment horizontal="center" vertical="center" shrinkToFit="1"/>
    </xf>
    <xf numFmtId="0" fontId="12" fillId="0" borderId="16" xfId="0" applyFont="1" applyBorder="1" applyAlignment="1">
      <alignment vertical="center"/>
    </xf>
    <xf numFmtId="0" fontId="0" fillId="19" borderId="3" xfId="0" applyFill="1" applyBorder="1" applyAlignment="1">
      <alignment horizontal="left" vertical="center"/>
    </xf>
    <xf numFmtId="0" fontId="0" fillId="19" borderId="40" xfId="0" applyFill="1" applyBorder="1" applyAlignment="1">
      <alignment horizontal="center" vertical="center"/>
    </xf>
    <xf numFmtId="0" fontId="0" fillId="0" borderId="40" xfId="0" applyBorder="1" applyAlignment="1">
      <alignment horizontal="center" vertical="center"/>
    </xf>
    <xf numFmtId="0" fontId="0" fillId="19" borderId="41" xfId="0" applyFill="1" applyBorder="1" applyAlignment="1">
      <alignment horizontal="center" vertical="center"/>
    </xf>
    <xf numFmtId="0" fontId="33" fillId="0" borderId="58" xfId="1" applyFont="1" applyFill="1" applyBorder="1" applyAlignment="1">
      <alignment vertical="center"/>
    </xf>
    <xf numFmtId="0" fontId="33" fillId="0" borderId="14" xfId="1" applyFont="1" applyFill="1" applyBorder="1" applyAlignment="1">
      <alignment vertical="center"/>
    </xf>
    <xf numFmtId="0" fontId="33" fillId="0" borderId="10" xfId="1" applyFont="1" applyFill="1" applyBorder="1" applyAlignment="1">
      <alignment vertical="center"/>
    </xf>
    <xf numFmtId="0" fontId="53" fillId="0" borderId="0" xfId="0" applyFont="1" applyFill="1">
      <alignment vertical="center"/>
    </xf>
    <xf numFmtId="0" fontId="0" fillId="0" borderId="0" xfId="0" applyFont="1" applyFill="1" applyAlignment="1">
      <alignment vertical="center"/>
    </xf>
    <xf numFmtId="9" fontId="53" fillId="0" borderId="0" xfId="0" applyNumberFormat="1" applyFont="1" applyFill="1" applyAlignment="1">
      <alignment horizontal="right" vertical="center"/>
    </xf>
    <xf numFmtId="0" fontId="0" fillId="0" borderId="3" xfId="0" applyBorder="1" applyAlignment="1">
      <alignment horizontal="center" vertical="center"/>
    </xf>
    <xf numFmtId="0" fontId="0" fillId="19" borderId="6" xfId="0" applyFill="1" applyBorder="1" applyAlignment="1">
      <alignment horizontal="center" vertical="center"/>
    </xf>
    <xf numFmtId="0" fontId="0" fillId="19" borderId="3" xfId="0" applyFill="1" applyBorder="1" applyAlignment="1">
      <alignment horizontal="center" vertical="center"/>
    </xf>
    <xf numFmtId="0" fontId="0" fillId="0" borderId="17" xfId="0" applyBorder="1" applyAlignment="1">
      <alignment horizontal="center" vertical="center"/>
    </xf>
    <xf numFmtId="0" fontId="0" fillId="0" borderId="2" xfId="0" applyBorder="1" applyAlignment="1">
      <alignment horizontal="center" vertical="center"/>
    </xf>
    <xf numFmtId="0" fontId="0" fillId="0" borderId="18" xfId="0" applyBorder="1" applyAlignment="1">
      <alignment horizontal="center" vertical="center"/>
    </xf>
    <xf numFmtId="0" fontId="0" fillId="0" borderId="39" xfId="0" applyBorder="1" applyAlignment="1">
      <alignment horizontal="center" vertical="center"/>
    </xf>
    <xf numFmtId="0" fontId="0" fillId="19" borderId="9" xfId="0" applyFill="1" applyBorder="1" applyAlignment="1">
      <alignment horizontal="center" vertical="center"/>
    </xf>
    <xf numFmtId="0" fontId="0" fillId="0" borderId="9" xfId="0" applyBorder="1" applyAlignment="1">
      <alignment horizontal="center" vertical="center"/>
    </xf>
    <xf numFmtId="0" fontId="0" fillId="19" borderId="5" xfId="0" applyFill="1" applyBorder="1" applyAlignment="1">
      <alignment horizontal="center" vertical="center"/>
    </xf>
    <xf numFmtId="0" fontId="0" fillId="0" borderId="27" xfId="0" applyBorder="1" applyAlignment="1">
      <alignment horizontal="center" vertical="center"/>
    </xf>
    <xf numFmtId="0" fontId="0" fillId="0" borderId="16" xfId="0" applyBorder="1" applyAlignment="1">
      <alignment horizontal="center" vertical="center"/>
    </xf>
    <xf numFmtId="0" fontId="0" fillId="0" borderId="2" xfId="0" applyBorder="1" applyAlignment="1">
      <alignment horizontal="center" vertical="center"/>
    </xf>
    <xf numFmtId="0" fontId="0" fillId="0" borderId="29" xfId="0" applyFill="1" applyBorder="1" applyAlignment="1">
      <alignment horizontal="left" vertical="center"/>
    </xf>
    <xf numFmtId="0" fontId="0" fillId="19" borderId="24" xfId="0" applyFill="1" applyBorder="1" applyAlignment="1">
      <alignment horizontal="center" vertical="center"/>
    </xf>
    <xf numFmtId="0" fontId="0" fillId="19" borderId="42" xfId="0" applyFill="1" applyBorder="1" applyAlignment="1">
      <alignment horizontal="center" vertical="center"/>
    </xf>
    <xf numFmtId="0" fontId="0" fillId="19" borderId="13" xfId="0" applyFill="1" applyBorder="1" applyAlignment="1">
      <alignment horizontal="center" vertical="center"/>
    </xf>
    <xf numFmtId="0" fontId="0" fillId="19" borderId="12" xfId="0" applyFill="1" applyBorder="1" applyAlignment="1">
      <alignment horizontal="center" vertical="center"/>
    </xf>
    <xf numFmtId="0" fontId="0" fillId="19" borderId="39" xfId="0" applyFill="1" applyBorder="1" applyAlignment="1">
      <alignment horizontal="center" vertical="center"/>
    </xf>
    <xf numFmtId="0" fontId="0" fillId="19" borderId="2" xfId="0" applyFill="1" applyBorder="1" applyAlignment="1">
      <alignment horizontal="center" vertical="center"/>
    </xf>
    <xf numFmtId="0" fontId="0" fillId="19" borderId="27" xfId="0" applyFill="1" applyBorder="1" applyAlignment="1">
      <alignment horizontal="center" vertical="center"/>
    </xf>
    <xf numFmtId="0" fontId="53" fillId="0" borderId="0" xfId="0" applyFont="1" applyFill="1" applyBorder="1">
      <alignment vertical="center"/>
    </xf>
    <xf numFmtId="0" fontId="33" fillId="10" borderId="40" xfId="1" applyFont="1" applyFill="1" applyBorder="1" applyAlignment="1">
      <alignment horizontal="distributed" vertical="center" justifyLastLine="1" shrinkToFit="1"/>
    </xf>
    <xf numFmtId="0" fontId="33" fillId="10" borderId="3" xfId="1" applyFont="1" applyFill="1" applyBorder="1" applyAlignment="1">
      <alignment horizontal="distributed" vertical="center" justifyLastLine="1" shrinkToFit="1"/>
    </xf>
    <xf numFmtId="0" fontId="33" fillId="8" borderId="3" xfId="1" applyFont="1" applyFill="1" applyBorder="1" applyAlignment="1">
      <alignment horizontal="distributed" vertical="center" justifyLastLine="1" shrinkToFit="1"/>
    </xf>
    <xf numFmtId="0" fontId="33" fillId="8" borderId="9" xfId="1" applyFont="1" applyFill="1" applyBorder="1" applyAlignment="1">
      <alignment horizontal="distributed" vertical="center" justifyLastLine="1" shrinkToFit="1"/>
    </xf>
    <xf numFmtId="0" fontId="33" fillId="8" borderId="43" xfId="1" applyFont="1" applyFill="1" applyBorder="1" applyAlignment="1">
      <alignment horizontal="left" vertical="center" shrinkToFit="1"/>
    </xf>
    <xf numFmtId="0" fontId="33" fillId="8" borderId="44" xfId="1" applyFont="1" applyFill="1" applyBorder="1" applyAlignment="1">
      <alignment horizontal="left" vertical="center" shrinkToFit="1"/>
    </xf>
    <xf numFmtId="0" fontId="33" fillId="8" borderId="62" xfId="1" applyFont="1" applyFill="1" applyBorder="1" applyAlignment="1">
      <alignment horizontal="left" vertical="center" shrinkToFit="1"/>
    </xf>
    <xf numFmtId="0" fontId="33" fillId="8" borderId="61" xfId="1" applyFont="1" applyFill="1" applyBorder="1" applyAlignment="1">
      <alignment horizontal="left" vertical="center" shrinkToFit="1"/>
    </xf>
    <xf numFmtId="0" fontId="33" fillId="8" borderId="48" xfId="1" applyFont="1" applyFill="1" applyBorder="1" applyAlignment="1">
      <alignment horizontal="left" vertical="center" shrinkToFit="1"/>
    </xf>
    <xf numFmtId="0" fontId="33" fillId="8" borderId="49" xfId="1" applyFont="1" applyFill="1" applyBorder="1" applyAlignment="1">
      <alignment horizontal="left" vertical="center" shrinkToFit="1"/>
    </xf>
    <xf numFmtId="0" fontId="33" fillId="8" borderId="64" xfId="1" applyFont="1" applyFill="1" applyBorder="1" applyAlignment="1">
      <alignment horizontal="left" vertical="center" shrinkToFit="1"/>
    </xf>
    <xf numFmtId="0" fontId="33" fillId="8" borderId="63" xfId="1" applyFont="1" applyFill="1" applyBorder="1" applyAlignment="1">
      <alignment horizontal="left" vertical="center" shrinkToFit="1"/>
    </xf>
    <xf numFmtId="0" fontId="33" fillId="8" borderId="66" xfId="1" applyFont="1" applyFill="1" applyBorder="1" applyAlignment="1">
      <alignment horizontal="left" vertical="center" shrinkToFit="1"/>
    </xf>
    <xf numFmtId="0" fontId="33" fillId="8" borderId="65" xfId="1" applyFont="1" applyFill="1" applyBorder="1" applyAlignment="1">
      <alignment horizontal="left" vertical="center" shrinkToFit="1"/>
    </xf>
    <xf numFmtId="0" fontId="33" fillId="8" borderId="2" xfId="1" applyFont="1" applyFill="1" applyBorder="1" applyAlignment="1">
      <alignment horizontal="left" vertical="center" shrinkToFit="1"/>
    </xf>
    <xf numFmtId="0" fontId="33" fillId="8" borderId="27" xfId="1" applyFont="1" applyFill="1" applyBorder="1" applyAlignment="1">
      <alignment horizontal="left" vertical="center" shrinkToFit="1"/>
    </xf>
    <xf numFmtId="0" fontId="39" fillId="10" borderId="28" xfId="1" applyFont="1" applyFill="1" applyBorder="1" applyAlignment="1">
      <alignment horizontal="center" vertical="center" shrinkToFit="1"/>
    </xf>
    <xf numFmtId="0" fontId="39" fillId="10" borderId="2" xfId="1" applyFont="1" applyFill="1" applyBorder="1" applyAlignment="1">
      <alignment horizontal="center" vertical="center" shrinkToFit="1"/>
    </xf>
    <xf numFmtId="0" fontId="39" fillId="10" borderId="10" xfId="1" applyFont="1" applyFill="1" applyBorder="1" applyAlignment="1">
      <alignment horizontal="center" vertical="center" shrinkToFit="1"/>
    </xf>
    <xf numFmtId="0" fontId="39" fillId="10" borderId="3" xfId="1" applyFont="1" applyFill="1" applyBorder="1" applyAlignment="1">
      <alignment horizontal="center" vertical="center" shrinkToFit="1"/>
    </xf>
    <xf numFmtId="0" fontId="34" fillId="0" borderId="42" xfId="1" applyFont="1" applyBorder="1" applyAlignment="1">
      <alignment horizontal="center" vertical="center" wrapText="1" shrinkToFit="1"/>
    </xf>
    <xf numFmtId="0" fontId="34" fillId="0" borderId="13" xfId="1" applyFont="1" applyBorder="1" applyAlignment="1">
      <alignment horizontal="center" vertical="center" wrapText="1" shrinkToFit="1"/>
    </xf>
    <xf numFmtId="0" fontId="34" fillId="0" borderId="40" xfId="1" applyFont="1" applyBorder="1" applyAlignment="1">
      <alignment horizontal="center" vertical="center" wrapText="1" shrinkToFit="1"/>
    </xf>
    <xf numFmtId="0" fontId="34" fillId="0" borderId="3" xfId="1" applyFont="1" applyBorder="1" applyAlignment="1">
      <alignment horizontal="center" vertical="center" wrapText="1" shrinkToFit="1"/>
    </xf>
    <xf numFmtId="0" fontId="34" fillId="0" borderId="50" xfId="1" applyFont="1" applyBorder="1" applyAlignment="1">
      <alignment horizontal="center" vertical="center" wrapText="1" shrinkToFit="1"/>
    </xf>
    <xf numFmtId="0" fontId="34" fillId="0" borderId="48" xfId="1" applyFont="1" applyBorder="1" applyAlignment="1">
      <alignment horizontal="center" vertical="center" wrapText="1" shrinkToFit="1"/>
    </xf>
    <xf numFmtId="0" fontId="39" fillId="10" borderId="6" xfId="1" applyFont="1" applyFill="1" applyBorder="1" applyAlignment="1">
      <alignment horizontal="center" vertical="center" shrinkToFit="1"/>
    </xf>
    <xf numFmtId="0" fontId="39" fillId="10" borderId="14" xfId="1" applyFont="1" applyFill="1" applyBorder="1" applyAlignment="1">
      <alignment horizontal="center" vertical="center" shrinkToFit="1"/>
    </xf>
    <xf numFmtId="0" fontId="39" fillId="10" borderId="13" xfId="1" applyFont="1" applyFill="1" applyBorder="1" applyAlignment="1">
      <alignment horizontal="center" vertical="center" shrinkToFit="1"/>
    </xf>
    <xf numFmtId="0" fontId="34" fillId="0" borderId="58" xfId="1" applyFont="1" applyBorder="1" applyAlignment="1">
      <alignment horizontal="center" vertical="center" wrapText="1" shrinkToFit="1"/>
    </xf>
    <xf numFmtId="0" fontId="34" fillId="0" borderId="53" xfId="1" applyFont="1" applyBorder="1" applyAlignment="1">
      <alignment horizontal="center" vertical="center" wrapText="1" shrinkToFit="1"/>
    </xf>
    <xf numFmtId="0" fontId="34" fillId="0" borderId="41" xfId="1" applyFont="1" applyBorder="1" applyAlignment="1">
      <alignment horizontal="center" vertical="center" wrapText="1" shrinkToFit="1"/>
    </xf>
    <xf numFmtId="0" fontId="34" fillId="0" borderId="60" xfId="1" applyFont="1" applyBorder="1" applyAlignment="1">
      <alignment horizontal="center" vertical="center" wrapText="1" shrinkToFit="1"/>
    </xf>
    <xf numFmtId="0" fontId="39" fillId="10" borderId="48" xfId="1" applyFont="1" applyFill="1" applyBorder="1" applyAlignment="1">
      <alignment horizontal="center" vertical="center" shrinkToFit="1"/>
    </xf>
    <xf numFmtId="0" fontId="33" fillId="8" borderId="52" xfId="1" applyFont="1" applyFill="1" applyBorder="1" applyAlignment="1">
      <alignment horizontal="left" vertical="center" shrinkToFit="1"/>
    </xf>
    <xf numFmtId="0" fontId="33" fillId="8" borderId="67" xfId="1" applyFont="1" applyFill="1" applyBorder="1" applyAlignment="1">
      <alignment horizontal="left" vertical="center" shrinkToFit="1"/>
    </xf>
    <xf numFmtId="0" fontId="34" fillId="0" borderId="39" xfId="1" applyFont="1" applyBorder="1" applyAlignment="1">
      <alignment horizontal="center" vertical="center" wrapText="1" shrinkToFit="1"/>
    </xf>
    <xf numFmtId="0" fontId="34" fillId="0" borderId="59" xfId="1" applyFont="1" applyBorder="1" applyAlignment="1">
      <alignment horizontal="center" vertical="center" wrapText="1" shrinkToFit="1"/>
    </xf>
    <xf numFmtId="0" fontId="33" fillId="8" borderId="69" xfId="1" applyFont="1" applyFill="1" applyBorder="1" applyAlignment="1">
      <alignment horizontal="left" vertical="center" shrinkToFit="1"/>
    </xf>
    <xf numFmtId="0" fontId="33" fillId="8" borderId="68" xfId="1" applyFont="1" applyFill="1" applyBorder="1" applyAlignment="1">
      <alignment horizontal="left" vertical="center" shrinkToFit="1"/>
    </xf>
    <xf numFmtId="0" fontId="35" fillId="10" borderId="10" xfId="1" applyFont="1" applyFill="1" applyBorder="1" applyAlignment="1">
      <alignment horizontal="center" vertical="center" shrinkToFit="1"/>
    </xf>
    <xf numFmtId="0" fontId="35" fillId="10" borderId="3" xfId="1" applyFont="1" applyFill="1" applyBorder="1" applyAlignment="1">
      <alignment horizontal="center" vertical="center" shrinkToFit="1"/>
    </xf>
    <xf numFmtId="0" fontId="35" fillId="10" borderId="9" xfId="1" applyFont="1" applyFill="1" applyBorder="1" applyAlignment="1">
      <alignment horizontal="center" vertical="center" shrinkToFit="1"/>
    </xf>
    <xf numFmtId="0" fontId="35" fillId="10" borderId="40" xfId="1" applyFont="1" applyFill="1" applyBorder="1" applyAlignment="1">
      <alignment horizontal="center" vertical="center" shrinkToFit="1"/>
    </xf>
    <xf numFmtId="0" fontId="35" fillId="18" borderId="40" xfId="1" applyFont="1" applyFill="1" applyBorder="1" applyAlignment="1">
      <alignment horizontal="center" vertical="center" shrinkToFit="1"/>
    </xf>
    <xf numFmtId="0" fontId="35" fillId="18" borderId="3" xfId="1" applyFont="1" applyFill="1" applyBorder="1" applyAlignment="1">
      <alignment horizontal="center" vertical="center" shrinkToFit="1"/>
    </xf>
    <xf numFmtId="0" fontId="35" fillId="18" borderId="9" xfId="1" applyFont="1" applyFill="1" applyBorder="1" applyAlignment="1">
      <alignment horizontal="center" vertical="center" shrinkToFit="1"/>
    </xf>
    <xf numFmtId="0" fontId="33" fillId="0" borderId="42" xfId="1" applyFont="1" applyBorder="1" applyAlignment="1">
      <alignment horizontal="center" vertical="center" shrinkToFit="1"/>
    </xf>
    <xf numFmtId="0" fontId="33" fillId="0" borderId="13" xfId="1" applyFont="1" applyBorder="1" applyAlignment="1">
      <alignment horizontal="center" vertical="center" shrinkToFit="1"/>
    </xf>
    <xf numFmtId="0" fontId="33" fillId="0" borderId="12" xfId="1" applyFont="1" applyBorder="1" applyAlignment="1">
      <alignment horizontal="center" vertical="center" shrinkToFit="1"/>
    </xf>
    <xf numFmtId="0" fontId="33" fillId="0" borderId="42" xfId="1" applyFont="1" applyBorder="1" applyAlignment="1">
      <alignment horizontal="distributed" vertical="center" justifyLastLine="1" shrinkToFit="1"/>
    </xf>
    <xf numFmtId="0" fontId="33" fillId="0" borderId="13" xfId="1" applyFont="1" applyBorder="1" applyAlignment="1">
      <alignment horizontal="distributed" vertical="center" justifyLastLine="1" shrinkToFit="1"/>
    </xf>
    <xf numFmtId="0" fontId="33" fillId="0" borderId="12" xfId="1" applyFont="1" applyBorder="1" applyAlignment="1">
      <alignment horizontal="distributed" vertical="center" justifyLastLine="1" shrinkToFit="1"/>
    </xf>
    <xf numFmtId="0" fontId="33" fillId="0" borderId="41" xfId="1" applyFont="1" applyBorder="1" applyAlignment="1">
      <alignment horizontal="center" vertical="center" shrinkToFit="1"/>
    </xf>
    <xf numFmtId="0" fontId="33" fillId="0" borderId="6" xfId="1" applyFont="1" applyBorder="1" applyAlignment="1">
      <alignment horizontal="center" vertical="center" shrinkToFit="1"/>
    </xf>
    <xf numFmtId="0" fontId="33" fillId="10" borderId="6" xfId="1" applyFont="1" applyFill="1" applyBorder="1" applyAlignment="1">
      <alignment horizontal="center" vertical="center" shrinkToFit="1"/>
    </xf>
    <xf numFmtId="0" fontId="33" fillId="10" borderId="5" xfId="1" applyFont="1" applyFill="1" applyBorder="1" applyAlignment="1">
      <alignment horizontal="center" vertical="center" shrinkToFit="1"/>
    </xf>
    <xf numFmtId="22" fontId="33" fillId="0" borderId="21" xfId="1" applyNumberFormat="1" applyFont="1" applyBorder="1" applyAlignment="1">
      <alignment horizontal="center" vertical="center" shrinkToFit="1"/>
    </xf>
    <xf numFmtId="0" fontId="33" fillId="0" borderId="20" xfId="1" applyFont="1" applyBorder="1" applyAlignment="1">
      <alignment horizontal="center" vertical="center" shrinkToFit="1"/>
    </xf>
    <xf numFmtId="0" fontId="33" fillId="0" borderId="19" xfId="1" applyFont="1" applyBorder="1" applyAlignment="1">
      <alignment horizontal="center" vertical="center" shrinkToFit="1"/>
    </xf>
    <xf numFmtId="0" fontId="40" fillId="0" borderId="40" xfId="1" applyFont="1" applyBorder="1" applyAlignment="1">
      <alignment horizontal="center" vertical="center" shrinkToFit="1"/>
    </xf>
    <xf numFmtId="0" fontId="40" fillId="0" borderId="3" xfId="1" applyFont="1" applyBorder="1" applyAlignment="1">
      <alignment horizontal="center" vertical="center" shrinkToFit="1"/>
    </xf>
    <xf numFmtId="0" fontId="35" fillId="18" borderId="3" xfId="1" applyNumberFormat="1" applyFont="1" applyFill="1" applyBorder="1" applyAlignment="1">
      <alignment horizontal="center" vertical="center" shrinkToFit="1"/>
    </xf>
    <xf numFmtId="0" fontId="35" fillId="18" borderId="9" xfId="1" applyNumberFormat="1" applyFont="1" applyFill="1" applyBorder="1" applyAlignment="1">
      <alignment horizontal="center" vertical="center" shrinkToFit="1"/>
    </xf>
    <xf numFmtId="179" fontId="33" fillId="18" borderId="3" xfId="1" applyNumberFormat="1" applyFont="1" applyFill="1" applyBorder="1" applyAlignment="1">
      <alignment horizontal="center" vertical="center" shrinkToFit="1"/>
    </xf>
    <xf numFmtId="179" fontId="33" fillId="18" borderId="9" xfId="1" applyNumberFormat="1" applyFont="1" applyFill="1" applyBorder="1" applyAlignment="1">
      <alignment horizontal="center" vertical="center" shrinkToFit="1"/>
    </xf>
    <xf numFmtId="0" fontId="38" fillId="0" borderId="45" xfId="1" applyFont="1" applyBorder="1" applyAlignment="1">
      <alignment horizontal="center" vertical="center" shrinkToFit="1"/>
    </xf>
    <xf numFmtId="0" fontId="38" fillId="0" borderId="34" xfId="1" applyFont="1" applyBorder="1" applyAlignment="1">
      <alignment horizontal="center" vertical="center" shrinkToFit="1"/>
    </xf>
    <xf numFmtId="0" fontId="38" fillId="0" borderId="46" xfId="1" applyFont="1" applyBorder="1" applyAlignment="1">
      <alignment horizontal="center" vertical="center" shrinkToFit="1"/>
    </xf>
    <xf numFmtId="0" fontId="38" fillId="0" borderId="37" xfId="1" applyFont="1" applyBorder="1" applyAlignment="1">
      <alignment horizontal="center" vertical="center" shrinkToFit="1"/>
    </xf>
    <xf numFmtId="0" fontId="38" fillId="0" borderId="0" xfId="1" applyFont="1" applyBorder="1" applyAlignment="1">
      <alignment horizontal="center" vertical="center" shrinkToFit="1"/>
    </xf>
    <xf numFmtId="0" fontId="38" fillId="0" borderId="47" xfId="1" applyFont="1" applyBorder="1" applyAlignment="1">
      <alignment horizontal="center" vertical="center" shrinkToFit="1"/>
    </xf>
    <xf numFmtId="0" fontId="33" fillId="0" borderId="21" xfId="1" applyFont="1" applyBorder="1" applyAlignment="1">
      <alignment horizontal="distributed" vertical="center" justifyLastLine="1" shrinkToFit="1"/>
    </xf>
    <xf numFmtId="0" fontId="33" fillId="0" borderId="20" xfId="1" applyFont="1" applyBorder="1" applyAlignment="1">
      <alignment horizontal="distributed" vertical="center" justifyLastLine="1" shrinkToFit="1"/>
    </xf>
    <xf numFmtId="0" fontId="33" fillId="0" borderId="19" xfId="1" applyFont="1" applyBorder="1" applyAlignment="1">
      <alignment horizontal="distributed" vertical="center" justifyLastLine="1" shrinkToFit="1"/>
    </xf>
    <xf numFmtId="0" fontId="30" fillId="18" borderId="3" xfId="1" applyNumberFormat="1" applyFont="1" applyFill="1" applyBorder="1" applyAlignment="1">
      <alignment horizontal="center" vertical="center" shrinkToFit="1"/>
    </xf>
    <xf numFmtId="0" fontId="30" fillId="18" borderId="53" xfId="1" applyNumberFormat="1" applyFont="1" applyFill="1" applyBorder="1" applyAlignment="1">
      <alignment horizontal="center" vertical="center" shrinkToFit="1"/>
    </xf>
    <xf numFmtId="0" fontId="33" fillId="0" borderId="58" xfId="1" applyFont="1" applyBorder="1" applyAlignment="1">
      <alignment horizontal="distributed" vertical="center" justifyLastLine="1" shrinkToFit="1"/>
    </xf>
    <xf numFmtId="0" fontId="33" fillId="10" borderId="60" xfId="1" applyFont="1" applyFill="1" applyBorder="1" applyAlignment="1">
      <alignment horizontal="center" vertical="center" shrinkToFit="1"/>
    </xf>
    <xf numFmtId="179" fontId="35" fillId="18" borderId="3" xfId="1" applyNumberFormat="1" applyFont="1" applyFill="1" applyBorder="1" applyAlignment="1">
      <alignment horizontal="center" vertical="center" shrinkToFit="1"/>
    </xf>
    <xf numFmtId="179" fontId="35" fillId="18" borderId="53" xfId="1" applyNumberFormat="1" applyFont="1" applyFill="1" applyBorder="1" applyAlignment="1">
      <alignment horizontal="center" vertical="center" shrinkToFit="1"/>
    </xf>
    <xf numFmtId="0" fontId="43" fillId="0" borderId="41" xfId="1" applyFont="1" applyBorder="1" applyAlignment="1">
      <alignment horizontal="distributed" vertical="center" justifyLastLine="1" shrinkToFit="1"/>
    </xf>
    <xf numFmtId="0" fontId="43" fillId="0" borderId="6" xfId="1" applyFont="1" applyBorder="1" applyAlignment="1">
      <alignment horizontal="distributed" vertical="center" justifyLastLine="1" shrinkToFit="1"/>
    </xf>
    <xf numFmtId="0" fontId="43" fillId="0" borderId="40" xfId="1" applyFont="1" applyBorder="1" applyAlignment="1">
      <alignment horizontal="distributed" vertical="center" justifyLastLine="1" shrinkToFit="1"/>
    </xf>
    <xf numFmtId="0" fontId="43" fillId="0" borderId="3" xfId="1" applyFont="1" applyBorder="1" applyAlignment="1">
      <alignment horizontal="distributed" vertical="center" justifyLastLine="1" shrinkToFit="1"/>
    </xf>
    <xf numFmtId="0" fontId="37" fillId="0" borderId="45" xfId="1" applyFont="1" applyBorder="1" applyAlignment="1">
      <alignment horizontal="center" vertical="center" wrapText="1" shrinkToFit="1"/>
    </xf>
    <xf numFmtId="0" fontId="37" fillId="0" borderId="34" xfId="1" applyFont="1" applyBorder="1" applyAlignment="1">
      <alignment horizontal="center" vertical="center" wrapText="1" shrinkToFit="1"/>
    </xf>
    <xf numFmtId="0" fontId="37" fillId="0" borderId="37" xfId="1" applyFont="1" applyBorder="1" applyAlignment="1">
      <alignment horizontal="center" vertical="center" wrapText="1" shrinkToFit="1"/>
    </xf>
    <xf numFmtId="0" fontId="37" fillId="0" borderId="0" xfId="1" applyFont="1" applyBorder="1" applyAlignment="1">
      <alignment horizontal="center" vertical="center" wrapText="1" shrinkToFit="1"/>
    </xf>
    <xf numFmtId="0" fontId="37" fillId="0" borderId="55" xfId="1" applyFont="1" applyBorder="1" applyAlignment="1">
      <alignment horizontal="center" vertical="center" wrapText="1" shrinkToFit="1"/>
    </xf>
    <xf numFmtId="0" fontId="37" fillId="0" borderId="56" xfId="1" applyFont="1" applyBorder="1" applyAlignment="1">
      <alignment horizontal="center" vertical="center" wrapText="1" shrinkToFit="1"/>
    </xf>
    <xf numFmtId="0" fontId="33" fillId="0" borderId="2" xfId="1" applyFont="1" applyFill="1" applyBorder="1" applyAlignment="1">
      <alignment horizontal="distributed" vertical="center" justifyLastLine="1"/>
    </xf>
    <xf numFmtId="0" fontId="33" fillId="0" borderId="52" xfId="1" applyFont="1" applyFill="1" applyBorder="1" applyAlignment="1">
      <alignment horizontal="distributed" vertical="center" justifyLastLine="1"/>
    </xf>
    <xf numFmtId="0" fontId="33" fillId="0" borderId="13" xfId="1" applyFont="1" applyFill="1" applyBorder="1" applyAlignment="1">
      <alignment horizontal="distributed" vertical="center" justifyLastLine="1"/>
    </xf>
    <xf numFmtId="0" fontId="33" fillId="10" borderId="6" xfId="1" applyFont="1" applyFill="1" applyBorder="1" applyAlignment="1">
      <alignment horizontal="left" vertical="center"/>
    </xf>
    <xf numFmtId="0" fontId="33" fillId="10" borderId="5" xfId="1" applyFont="1" applyFill="1" applyBorder="1" applyAlignment="1">
      <alignment horizontal="left" vertical="center"/>
    </xf>
    <xf numFmtId="0" fontId="33" fillId="10" borderId="40" xfId="1" applyFont="1" applyFill="1" applyBorder="1" applyAlignment="1">
      <alignment horizontal="center" vertical="center" shrinkToFit="1"/>
    </xf>
    <xf numFmtId="0" fontId="33" fillId="10" borderId="3" xfId="1" applyFont="1" applyFill="1" applyBorder="1" applyAlignment="1">
      <alignment horizontal="center" vertical="center" shrinkToFit="1"/>
    </xf>
    <xf numFmtId="0" fontId="33" fillId="0" borderId="40" xfId="1" applyFont="1" applyFill="1" applyBorder="1" applyAlignment="1">
      <alignment horizontal="distributed" vertical="center" justifyLastLine="1"/>
    </xf>
    <xf numFmtId="0" fontId="33" fillId="0" borderId="3" xfId="1" applyFont="1" applyFill="1" applyBorder="1" applyAlignment="1">
      <alignment horizontal="distributed" vertical="center" justifyLastLine="1"/>
    </xf>
    <xf numFmtId="0" fontId="33" fillId="0" borderId="41" xfId="1" applyFont="1" applyBorder="1" applyAlignment="1">
      <alignment horizontal="distributed" vertical="center" justifyLastLine="1"/>
    </xf>
    <xf numFmtId="0" fontId="33" fillId="0" borderId="6" xfId="1" applyFont="1" applyBorder="1" applyAlignment="1">
      <alignment horizontal="distributed" vertical="center" justifyLastLine="1"/>
    </xf>
    <xf numFmtId="0" fontId="33" fillId="0" borderId="42" xfId="1" applyFont="1" applyFill="1" applyBorder="1" applyAlignment="1">
      <alignment horizontal="distributed" vertical="center" justifyLastLine="1"/>
    </xf>
    <xf numFmtId="0" fontId="33" fillId="10" borderId="41" xfId="1" applyFont="1" applyFill="1" applyBorder="1" applyAlignment="1">
      <alignment horizontal="distributed" vertical="center" justifyLastLine="1" shrinkToFit="1"/>
    </xf>
    <xf numFmtId="0" fontId="33" fillId="10" borderId="6" xfId="1" applyFont="1" applyFill="1" applyBorder="1" applyAlignment="1">
      <alignment horizontal="distributed" vertical="center" justifyLastLine="1" shrinkToFit="1"/>
    </xf>
    <xf numFmtId="0" fontId="32" fillId="0" borderId="42" xfId="1" applyFont="1" applyBorder="1" applyAlignment="1">
      <alignment horizontal="center" vertical="center" justifyLastLine="1" shrinkToFit="1"/>
    </xf>
    <xf numFmtId="0" fontId="32" fillId="0" borderId="13" xfId="1" applyFont="1" applyBorder="1" applyAlignment="1">
      <alignment horizontal="center" vertical="center" justifyLastLine="1" shrinkToFit="1"/>
    </xf>
    <xf numFmtId="0" fontId="32" fillId="0" borderId="41" xfId="1" applyFont="1" applyBorder="1" applyAlignment="1">
      <alignment horizontal="center" vertical="center" justifyLastLine="1" shrinkToFit="1"/>
    </xf>
    <xf numFmtId="0" fontId="32" fillId="0" borderId="6" xfId="1" applyFont="1" applyBorder="1" applyAlignment="1">
      <alignment horizontal="center" vertical="center" justifyLastLine="1" shrinkToFit="1"/>
    </xf>
    <xf numFmtId="0" fontId="33" fillId="8" borderId="6" xfId="1" applyFont="1" applyFill="1" applyBorder="1" applyAlignment="1">
      <alignment horizontal="distributed" vertical="center" justifyLastLine="1" shrinkToFit="1"/>
    </xf>
    <xf numFmtId="0" fontId="33" fillId="8" borderId="5" xfId="1" applyFont="1" applyFill="1" applyBorder="1" applyAlignment="1">
      <alignment horizontal="distributed" vertical="center" justifyLastLine="1" shrinkToFit="1"/>
    </xf>
    <xf numFmtId="0" fontId="33" fillId="10" borderId="48" xfId="1" applyFont="1" applyFill="1" applyBorder="1" applyAlignment="1">
      <alignment horizontal="center" vertical="center" justifyLastLine="1" shrinkToFit="1"/>
    </xf>
    <xf numFmtId="0" fontId="37" fillId="0" borderId="50" xfId="1" applyFont="1" applyBorder="1" applyAlignment="1">
      <alignment horizontal="distributed" vertical="center" justifyLastLine="1" shrinkToFit="1"/>
    </xf>
    <xf numFmtId="0" fontId="37" fillId="0" borderId="48" xfId="1" applyFont="1" applyBorder="1" applyAlignment="1">
      <alignment horizontal="distributed" vertical="center" justifyLastLine="1" shrinkToFit="1"/>
    </xf>
    <xf numFmtId="0" fontId="40" fillId="0" borderId="70" xfId="1" applyFont="1" applyBorder="1" applyAlignment="1">
      <alignment horizontal="distributed" vertical="center" justifyLastLine="1" shrinkToFit="1"/>
    </xf>
    <xf numFmtId="0" fontId="40" fillId="0" borderId="71" xfId="1" applyFont="1" applyBorder="1" applyAlignment="1">
      <alignment horizontal="distributed" vertical="center" justifyLastLine="1" shrinkToFit="1"/>
    </xf>
    <xf numFmtId="0" fontId="40" fillId="0" borderId="106" xfId="1" applyFont="1" applyBorder="1" applyAlignment="1">
      <alignment horizontal="distributed" vertical="center" justifyLastLine="1" shrinkToFit="1"/>
    </xf>
    <xf numFmtId="0" fontId="40" fillId="0" borderId="73" xfId="1" applyFont="1" applyBorder="1" applyAlignment="1">
      <alignment horizontal="distributed" vertical="center" justifyLastLine="1" shrinkToFit="1"/>
    </xf>
    <xf numFmtId="0" fontId="40" fillId="0" borderId="74" xfId="1" applyFont="1" applyBorder="1" applyAlignment="1">
      <alignment horizontal="distributed" vertical="center" justifyLastLine="1" shrinkToFit="1"/>
    </xf>
    <xf numFmtId="0" fontId="40" fillId="0" borderId="107" xfId="1" applyFont="1" applyBorder="1" applyAlignment="1">
      <alignment horizontal="distributed" vertical="center" justifyLastLine="1" shrinkToFit="1"/>
    </xf>
    <xf numFmtId="0" fontId="33" fillId="8" borderId="55" xfId="1" applyFont="1" applyFill="1" applyBorder="1" applyAlignment="1">
      <alignment horizontal="center" vertical="center" shrinkToFit="1"/>
    </xf>
    <xf numFmtId="0" fontId="33" fillId="8" borderId="56" xfId="1" applyFont="1" applyFill="1" applyBorder="1" applyAlignment="1">
      <alignment horizontal="center" vertical="center" shrinkToFit="1"/>
    </xf>
    <xf numFmtId="0" fontId="33" fillId="8" borderId="57" xfId="1" applyFont="1" applyFill="1" applyBorder="1" applyAlignment="1">
      <alignment horizontal="center" vertical="center" shrinkToFit="1"/>
    </xf>
    <xf numFmtId="0" fontId="40" fillId="0" borderId="45" xfId="1" applyFont="1" applyBorder="1" applyAlignment="1">
      <alignment horizontal="distributed" vertical="center" justifyLastLine="1" shrinkToFit="1"/>
    </xf>
    <xf numFmtId="0" fontId="40" fillId="0" borderId="34" xfId="1" applyFont="1" applyBorder="1" applyAlignment="1">
      <alignment horizontal="distributed" vertical="center" justifyLastLine="1" shrinkToFit="1"/>
    </xf>
    <xf numFmtId="0" fontId="40" fillId="0" borderId="46" xfId="1" applyFont="1" applyBorder="1" applyAlignment="1">
      <alignment horizontal="distributed" vertical="center" justifyLastLine="1" shrinkToFit="1"/>
    </xf>
    <xf numFmtId="0" fontId="40" fillId="0" borderId="37" xfId="1" applyFont="1" applyBorder="1" applyAlignment="1">
      <alignment horizontal="distributed" vertical="center" justifyLastLine="1" shrinkToFit="1"/>
    </xf>
    <xf numFmtId="0" fontId="40" fillId="0" borderId="0" xfId="1" applyFont="1" applyBorder="1" applyAlignment="1">
      <alignment horizontal="distributed" vertical="center" justifyLastLine="1" shrinkToFit="1"/>
    </xf>
    <xf numFmtId="0" fontId="40" fillId="0" borderId="47" xfId="1" applyFont="1" applyBorder="1" applyAlignment="1">
      <alignment horizontal="distributed" vertical="center" justifyLastLine="1" shrinkToFit="1"/>
    </xf>
    <xf numFmtId="0" fontId="32" fillId="0" borderId="40" xfId="1" applyFont="1" applyBorder="1" applyAlignment="1">
      <alignment horizontal="center" vertical="center" justifyLastLine="1" shrinkToFit="1"/>
    </xf>
    <xf numFmtId="0" fontId="32" fillId="0" borderId="3" xfId="1" applyFont="1" applyBorder="1" applyAlignment="1">
      <alignment horizontal="center" vertical="center" justifyLastLine="1" shrinkToFit="1"/>
    </xf>
    <xf numFmtId="179" fontId="32" fillId="18" borderId="13" xfId="1" applyNumberFormat="1" applyFont="1" applyFill="1" applyBorder="1" applyAlignment="1">
      <alignment horizontal="center" vertical="center" justifyLastLine="1" shrinkToFit="1"/>
    </xf>
    <xf numFmtId="179" fontId="32" fillId="18" borderId="3" xfId="1" applyNumberFormat="1" applyFont="1" applyFill="1" applyBorder="1" applyAlignment="1">
      <alignment horizontal="center" vertical="center" justifyLastLine="1" shrinkToFit="1"/>
    </xf>
    <xf numFmtId="0" fontId="33" fillId="0" borderId="45" xfId="1" applyFont="1" applyBorder="1" applyAlignment="1">
      <alignment horizontal="center" vertical="center" shrinkToFit="1"/>
    </xf>
    <xf numFmtId="0" fontId="33" fillId="0" borderId="34" xfId="1" applyFont="1" applyBorder="1" applyAlignment="1">
      <alignment horizontal="center" vertical="center" shrinkToFit="1"/>
    </xf>
    <xf numFmtId="0" fontId="33" fillId="0" borderId="46" xfId="1" applyFont="1" applyBorder="1" applyAlignment="1">
      <alignment horizontal="center" vertical="center" shrinkToFit="1"/>
    </xf>
    <xf numFmtId="0" fontId="33" fillId="0" borderId="37" xfId="1" applyFont="1" applyBorder="1" applyAlignment="1">
      <alignment horizontal="center" vertical="center" shrinkToFit="1"/>
    </xf>
    <xf numFmtId="0" fontId="33" fillId="0" borderId="0" xfId="1" applyFont="1" applyBorder="1" applyAlignment="1">
      <alignment horizontal="center" vertical="center" shrinkToFit="1"/>
    </xf>
    <xf numFmtId="0" fontId="33" fillId="0" borderId="47" xfId="1" applyFont="1" applyBorder="1" applyAlignment="1">
      <alignment horizontal="center" vertical="center" shrinkToFit="1"/>
    </xf>
    <xf numFmtId="0" fontId="32" fillId="0" borderId="45" xfId="1" applyFont="1" applyBorder="1" applyAlignment="1">
      <alignment horizontal="center" vertical="center" shrinkToFit="1"/>
    </xf>
    <xf numFmtId="0" fontId="32" fillId="0" borderId="34" xfId="1" applyFont="1" applyBorder="1" applyAlignment="1">
      <alignment horizontal="center" vertical="center" shrinkToFit="1"/>
    </xf>
    <xf numFmtId="0" fontId="32" fillId="0" borderId="37" xfId="1" applyFont="1" applyBorder="1" applyAlignment="1">
      <alignment horizontal="center" vertical="center" shrinkToFit="1"/>
    </xf>
    <xf numFmtId="0" fontId="32" fillId="0" borderId="0" xfId="1" applyFont="1" applyBorder="1" applyAlignment="1">
      <alignment horizontal="center" vertical="center" shrinkToFit="1"/>
    </xf>
    <xf numFmtId="0" fontId="33" fillId="10" borderId="9" xfId="1" applyFont="1" applyFill="1" applyBorder="1" applyAlignment="1">
      <alignment horizontal="center" vertical="center" shrinkToFit="1"/>
    </xf>
    <xf numFmtId="0" fontId="33" fillId="0" borderId="40" xfId="1" applyFont="1" applyBorder="1" applyAlignment="1">
      <alignment horizontal="center" vertical="center" shrinkToFit="1"/>
    </xf>
    <xf numFmtId="0" fontId="33" fillId="0" borderId="3" xfId="1" applyFont="1" applyBorder="1" applyAlignment="1">
      <alignment horizontal="center" vertical="center" shrinkToFit="1"/>
    </xf>
    <xf numFmtId="0" fontId="33" fillId="0" borderId="50" xfId="1" applyFont="1" applyBorder="1" applyAlignment="1">
      <alignment horizontal="center" vertical="center" shrinkToFit="1"/>
    </xf>
    <xf numFmtId="0" fontId="33" fillId="0" borderId="48" xfId="1" applyFont="1" applyBorder="1" applyAlignment="1">
      <alignment horizontal="center" vertical="center" shrinkToFit="1"/>
    </xf>
    <xf numFmtId="0" fontId="33" fillId="18" borderId="48" xfId="1" applyFont="1" applyFill="1" applyBorder="1" applyAlignment="1">
      <alignment horizontal="center" vertical="center" shrinkToFit="1"/>
    </xf>
    <xf numFmtId="0" fontId="33" fillId="18" borderId="49" xfId="1" applyFont="1" applyFill="1" applyBorder="1" applyAlignment="1">
      <alignment horizontal="center" vertical="center" shrinkToFit="1"/>
    </xf>
    <xf numFmtId="0" fontId="35" fillId="10" borderId="7" xfId="1" applyFont="1" applyFill="1" applyBorder="1" applyAlignment="1">
      <alignment horizontal="center" vertical="center" shrinkToFit="1"/>
    </xf>
    <xf numFmtId="0" fontId="35" fillId="10" borderId="6" xfId="1" applyFont="1" applyFill="1" applyBorder="1" applyAlignment="1">
      <alignment horizontal="center" vertical="center" shrinkToFit="1"/>
    </xf>
    <xf numFmtId="0" fontId="33" fillId="0" borderId="14" xfId="1" applyFont="1" applyBorder="1" applyAlignment="1">
      <alignment horizontal="center" vertical="center" shrinkToFit="1"/>
    </xf>
    <xf numFmtId="0" fontId="33" fillId="0" borderId="14" xfId="1" applyFont="1" applyBorder="1" applyAlignment="1">
      <alignment horizontal="distributed" vertical="center" justifyLastLine="1" shrinkToFit="1"/>
    </xf>
    <xf numFmtId="0" fontId="58" fillId="0" borderId="13" xfId="1" applyFont="1" applyFill="1" applyBorder="1" applyAlignment="1">
      <alignment horizontal="left" vertical="center" wrapText="1" shrinkToFit="1"/>
    </xf>
    <xf numFmtId="0" fontId="58" fillId="0" borderId="12" xfId="1" applyFont="1" applyFill="1" applyBorder="1" applyAlignment="1">
      <alignment horizontal="left" vertical="center" wrapText="1" shrinkToFit="1"/>
    </xf>
    <xf numFmtId="0" fontId="58" fillId="0" borderId="3" xfId="1" applyFont="1" applyFill="1" applyBorder="1" applyAlignment="1">
      <alignment horizontal="left" vertical="center" wrapText="1" shrinkToFit="1"/>
    </xf>
    <xf numFmtId="0" fontId="58" fillId="0" borderId="9" xfId="1" applyFont="1" applyFill="1" applyBorder="1" applyAlignment="1">
      <alignment horizontal="left" vertical="center" wrapText="1" shrinkToFit="1"/>
    </xf>
    <xf numFmtId="0" fontId="58" fillId="0" borderId="6" xfId="1" applyFont="1" applyFill="1" applyBorder="1" applyAlignment="1">
      <alignment horizontal="left" vertical="center" wrapText="1" shrinkToFit="1"/>
    </xf>
    <xf numFmtId="0" fontId="58" fillId="0" borderId="5" xfId="1" applyFont="1" applyFill="1" applyBorder="1" applyAlignment="1">
      <alignment horizontal="left" vertical="center" wrapText="1" shrinkToFit="1"/>
    </xf>
    <xf numFmtId="0" fontId="34" fillId="0" borderId="42" xfId="1" applyFont="1" applyBorder="1" applyAlignment="1">
      <alignment horizontal="center" vertical="center" shrinkToFit="1"/>
    </xf>
    <xf numFmtId="0" fontId="34" fillId="0" borderId="13" xfId="1" applyFont="1" applyBorder="1" applyAlignment="1">
      <alignment horizontal="center" vertical="center" shrinkToFit="1"/>
    </xf>
    <xf numFmtId="0" fontId="34" fillId="0" borderId="40" xfId="1" applyFont="1" applyBorder="1" applyAlignment="1">
      <alignment horizontal="center" vertical="center" shrinkToFit="1"/>
    </xf>
    <xf numFmtId="0" fontId="34" fillId="0" borderId="3" xfId="1" applyFont="1" applyBorder="1" applyAlignment="1">
      <alignment horizontal="center" vertical="center" shrinkToFit="1"/>
    </xf>
    <xf numFmtId="0" fontId="35" fillId="10" borderId="13" xfId="1" applyFont="1" applyFill="1" applyBorder="1" applyAlignment="1">
      <alignment horizontal="center" vertical="center" justifyLastLine="1" shrinkToFit="1"/>
    </xf>
    <xf numFmtId="0" fontId="35" fillId="10" borderId="12" xfId="1" applyFont="1" applyFill="1" applyBorder="1" applyAlignment="1">
      <alignment horizontal="center" vertical="center" justifyLastLine="1" shrinkToFit="1"/>
    </xf>
    <xf numFmtId="0" fontId="35" fillId="10" borderId="3" xfId="1" applyFont="1" applyFill="1" applyBorder="1" applyAlignment="1">
      <alignment horizontal="center" vertical="center" justifyLastLine="1" shrinkToFit="1"/>
    </xf>
    <xf numFmtId="0" fontId="35" fillId="10" borderId="9" xfId="1" applyFont="1" applyFill="1" applyBorder="1" applyAlignment="1">
      <alignment horizontal="center" vertical="center" justifyLastLine="1" shrinkToFit="1"/>
    </xf>
    <xf numFmtId="0" fontId="33" fillId="0" borderId="10" xfId="1" applyFont="1" applyBorder="1" applyAlignment="1">
      <alignment horizontal="center" vertical="center" shrinkToFit="1"/>
    </xf>
    <xf numFmtId="0" fontId="39" fillId="10" borderId="40" xfId="1" applyFont="1" applyFill="1" applyBorder="1" applyAlignment="1">
      <alignment horizontal="center" vertical="center" shrinkToFit="1"/>
    </xf>
    <xf numFmtId="0" fontId="39" fillId="10" borderId="9" xfId="1" applyFont="1" applyFill="1" applyBorder="1" applyAlignment="1">
      <alignment horizontal="center" vertical="center" shrinkToFit="1"/>
    </xf>
    <xf numFmtId="0" fontId="39" fillId="10" borderId="41" xfId="1" applyFont="1" applyFill="1" applyBorder="1" applyAlignment="1">
      <alignment horizontal="center" vertical="center" shrinkToFit="1"/>
    </xf>
    <xf numFmtId="0" fontId="39" fillId="10" borderId="5" xfId="1" applyFont="1" applyFill="1" applyBorder="1" applyAlignment="1">
      <alignment horizontal="center" vertical="center" shrinkToFit="1"/>
    </xf>
    <xf numFmtId="0" fontId="33" fillId="10" borderId="10" xfId="1" applyFont="1" applyFill="1" applyBorder="1" applyAlignment="1">
      <alignment horizontal="center" vertical="center" shrinkToFit="1"/>
    </xf>
    <xf numFmtId="0" fontId="37" fillId="0" borderId="40" xfId="1" applyFont="1" applyBorder="1" applyAlignment="1">
      <alignment horizontal="center" vertical="center" wrapText="1" shrinkToFit="1"/>
    </xf>
    <xf numFmtId="0" fontId="37" fillId="0" borderId="3" xfId="1" applyFont="1" applyBorder="1" applyAlignment="1">
      <alignment horizontal="center" vertical="center" wrapText="1" shrinkToFit="1"/>
    </xf>
    <xf numFmtId="0" fontId="37" fillId="0" borderId="9" xfId="1" applyFont="1" applyBorder="1" applyAlignment="1">
      <alignment horizontal="center" vertical="center" wrapText="1" shrinkToFit="1"/>
    </xf>
    <xf numFmtId="0" fontId="37" fillId="0" borderId="41" xfId="1" applyFont="1" applyBorder="1" applyAlignment="1">
      <alignment horizontal="center" vertical="center" wrapText="1" shrinkToFit="1"/>
    </xf>
    <xf numFmtId="0" fontId="37" fillId="0" borderId="6" xfId="1" applyFont="1" applyBorder="1" applyAlignment="1">
      <alignment horizontal="center" vertical="center" wrapText="1" shrinkToFit="1"/>
    </xf>
    <xf numFmtId="0" fontId="37" fillId="0" borderId="5" xfId="1" applyFont="1" applyBorder="1" applyAlignment="1">
      <alignment horizontal="center" vertical="center" wrapText="1" shrinkToFit="1"/>
    </xf>
    <xf numFmtId="0" fontId="38" fillId="10" borderId="28" xfId="1" applyFont="1" applyFill="1" applyBorder="1" applyAlignment="1">
      <alignment horizontal="center" vertical="center" justifyLastLine="1" shrinkToFit="1"/>
    </xf>
    <xf numFmtId="0" fontId="38" fillId="10" borderId="2" xfId="1" applyFont="1" applyFill="1" applyBorder="1" applyAlignment="1">
      <alignment horizontal="center" vertical="center" justifyLastLine="1" shrinkToFit="1"/>
    </xf>
    <xf numFmtId="0" fontId="38" fillId="10" borderId="59" xfId="1" applyFont="1" applyFill="1" applyBorder="1" applyAlignment="1">
      <alignment horizontal="center" vertical="center" justifyLastLine="1" shrinkToFit="1"/>
    </xf>
    <xf numFmtId="0" fontId="38" fillId="10" borderId="7" xfId="1" applyFont="1" applyFill="1" applyBorder="1" applyAlignment="1">
      <alignment horizontal="center" vertical="center" justifyLastLine="1" shrinkToFit="1"/>
    </xf>
    <xf numFmtId="0" fontId="38" fillId="10" borderId="6" xfId="1" applyFont="1" applyFill="1" applyBorder="1" applyAlignment="1">
      <alignment horizontal="center" vertical="center" justifyLastLine="1" shrinkToFit="1"/>
    </xf>
    <xf numFmtId="0" fontId="38" fillId="10" borderId="60" xfId="1" applyFont="1" applyFill="1" applyBorder="1" applyAlignment="1">
      <alignment horizontal="center" vertical="center" justifyLastLine="1" shrinkToFit="1"/>
    </xf>
    <xf numFmtId="0" fontId="36" fillId="0" borderId="40" xfId="1" applyFont="1" applyBorder="1" applyAlignment="1">
      <alignment horizontal="center" vertical="center" shrinkToFit="1"/>
    </xf>
    <xf numFmtId="0" fontId="36" fillId="0" borderId="3" xfId="1" applyFont="1" applyBorder="1" applyAlignment="1">
      <alignment horizontal="center" vertical="center" shrinkToFit="1"/>
    </xf>
    <xf numFmtId="0" fontId="36" fillId="0" borderId="9" xfId="1" applyFont="1" applyBorder="1" applyAlignment="1">
      <alignment horizontal="center" vertical="center" shrinkToFit="1"/>
    </xf>
    <xf numFmtId="0" fontId="37" fillId="0" borderId="40" xfId="1" applyFont="1" applyBorder="1" applyAlignment="1">
      <alignment horizontal="distributed" vertical="center" justifyLastLine="1" shrinkToFit="1"/>
    </xf>
    <xf numFmtId="0" fontId="37" fillId="0" borderId="3" xfId="1" applyFont="1" applyBorder="1" applyAlignment="1">
      <alignment horizontal="distributed" vertical="center" justifyLastLine="1" shrinkToFit="1"/>
    </xf>
    <xf numFmtId="0" fontId="33" fillId="10" borderId="3" xfId="1" applyFont="1" applyFill="1" applyBorder="1" applyAlignment="1">
      <alignment horizontal="center" vertical="center" justifyLastLine="1" shrinkToFit="1"/>
    </xf>
    <xf numFmtId="179" fontId="36" fillId="18" borderId="3" xfId="1" applyNumberFormat="1" applyFont="1" applyFill="1" applyBorder="1" applyAlignment="1">
      <alignment horizontal="center" vertical="center" shrinkToFit="1"/>
    </xf>
    <xf numFmtId="179" fontId="36" fillId="18" borderId="9" xfId="1" applyNumberFormat="1" applyFont="1" applyFill="1" applyBorder="1" applyAlignment="1">
      <alignment horizontal="center" vertical="center" shrinkToFit="1"/>
    </xf>
    <xf numFmtId="0" fontId="33" fillId="10" borderId="13" xfId="1" applyFont="1" applyFill="1" applyBorder="1" applyAlignment="1">
      <alignment horizontal="center" vertical="center" justifyLastLine="1" shrinkToFit="1"/>
    </xf>
    <xf numFmtId="0" fontId="33" fillId="10" borderId="12" xfId="1" applyFont="1" applyFill="1" applyBorder="1" applyAlignment="1">
      <alignment horizontal="center" vertical="center" justifyLastLine="1" shrinkToFit="1"/>
    </xf>
    <xf numFmtId="0" fontId="33" fillId="0" borderId="9" xfId="1" applyFont="1" applyBorder="1" applyAlignment="1">
      <alignment horizontal="center" vertical="center" shrinkToFit="1"/>
    </xf>
    <xf numFmtId="0" fontId="33" fillId="10" borderId="9" xfId="1" applyFont="1" applyFill="1" applyBorder="1" applyAlignment="1">
      <alignment horizontal="center" vertical="center" justifyLastLine="1" shrinkToFit="1"/>
    </xf>
    <xf numFmtId="0" fontId="42" fillId="0" borderId="0" xfId="1" applyFont="1" applyBorder="1" applyAlignment="1">
      <alignment horizontal="center" vertical="center" shrinkToFit="1"/>
    </xf>
    <xf numFmtId="0" fontId="33" fillId="0" borderId="0" xfId="1" applyFont="1" applyBorder="1" applyAlignment="1">
      <alignment horizontal="distributed" vertical="center" justifyLastLine="1" shrinkToFit="1"/>
    </xf>
    <xf numFmtId="0" fontId="33" fillId="8" borderId="76" xfId="1" applyFont="1" applyFill="1" applyBorder="1" applyAlignment="1">
      <alignment horizontal="center" vertical="center" shrinkToFit="1"/>
    </xf>
    <xf numFmtId="0" fontId="33" fillId="8" borderId="77" xfId="1" applyFont="1" applyFill="1" applyBorder="1" applyAlignment="1">
      <alignment horizontal="center" vertical="center" shrinkToFit="1"/>
    </xf>
    <xf numFmtId="0" fontId="33" fillId="8" borderId="78" xfId="1" applyFont="1" applyFill="1" applyBorder="1" applyAlignment="1">
      <alignment horizontal="center" vertical="center" shrinkToFit="1"/>
    </xf>
    <xf numFmtId="0" fontId="40" fillId="0" borderId="70" xfId="1" applyFont="1" applyBorder="1" applyAlignment="1">
      <alignment horizontal="center" vertical="center" shrinkToFit="1"/>
    </xf>
    <xf numFmtId="0" fontId="40" fillId="0" borderId="71" xfId="1" applyFont="1" applyBorder="1" applyAlignment="1">
      <alignment horizontal="center" vertical="center" shrinkToFit="1"/>
    </xf>
    <xf numFmtId="0" fontId="40" fillId="0" borderId="72" xfId="1" applyFont="1" applyBorder="1" applyAlignment="1">
      <alignment horizontal="center" vertical="center" shrinkToFit="1"/>
    </xf>
    <xf numFmtId="0" fontId="40" fillId="0" borderId="73" xfId="1" applyFont="1" applyBorder="1" applyAlignment="1">
      <alignment horizontal="center" vertical="center" shrinkToFit="1"/>
    </xf>
    <xf numFmtId="0" fontId="40" fillId="0" borderId="74" xfId="1" applyFont="1" applyBorder="1" applyAlignment="1">
      <alignment horizontal="center" vertical="center" shrinkToFit="1"/>
    </xf>
    <xf numFmtId="0" fontId="40" fillId="0" borderId="75" xfId="1" applyFont="1" applyBorder="1" applyAlignment="1">
      <alignment horizontal="center" vertical="center" shrinkToFit="1"/>
    </xf>
    <xf numFmtId="179" fontId="39" fillId="18" borderId="13" xfId="1" applyNumberFormat="1" applyFont="1" applyFill="1" applyBorder="1" applyAlignment="1">
      <alignment horizontal="center" vertical="center"/>
    </xf>
    <xf numFmtId="179" fontId="39" fillId="18" borderId="12" xfId="1" applyNumberFormat="1" applyFont="1" applyFill="1" applyBorder="1" applyAlignment="1">
      <alignment horizontal="center" vertical="center"/>
    </xf>
    <xf numFmtId="179" fontId="39" fillId="18" borderId="48" xfId="1" applyNumberFormat="1" applyFont="1" applyFill="1" applyBorder="1" applyAlignment="1">
      <alignment horizontal="center" vertical="center"/>
    </xf>
    <xf numFmtId="179" fontId="39" fillId="18" borderId="49" xfId="1" applyNumberFormat="1" applyFont="1" applyFill="1" applyBorder="1" applyAlignment="1">
      <alignment horizontal="center" vertical="center"/>
    </xf>
    <xf numFmtId="0" fontId="33" fillId="10" borderId="48" xfId="1" applyFont="1" applyFill="1" applyBorder="1" applyAlignment="1">
      <alignment horizontal="center" vertical="center"/>
    </xf>
    <xf numFmtId="0" fontId="33" fillId="0" borderId="42" xfId="1" applyNumberFormat="1" applyFont="1" applyBorder="1" applyAlignment="1">
      <alignment horizontal="center" vertical="center"/>
    </xf>
    <xf numFmtId="0" fontId="33" fillId="0" borderId="13" xfId="1" applyNumberFormat="1" applyFont="1" applyBorder="1" applyAlignment="1">
      <alignment horizontal="center" vertical="center"/>
    </xf>
    <xf numFmtId="0" fontId="43" fillId="0" borderId="50" xfId="1" applyFont="1" applyBorder="1" applyAlignment="1">
      <alignment horizontal="center" vertical="center"/>
    </xf>
    <xf numFmtId="0" fontId="43" fillId="0" borderId="48" xfId="1" applyFont="1" applyBorder="1" applyAlignment="1">
      <alignment horizontal="center" vertical="center"/>
    </xf>
    <xf numFmtId="0" fontId="41" fillId="0" borderId="70" xfId="1" applyFont="1" applyBorder="1" applyAlignment="1">
      <alignment horizontal="left" vertical="center"/>
    </xf>
    <xf numFmtId="0" fontId="41" fillId="0" borderId="71" xfId="1" applyFont="1" applyBorder="1" applyAlignment="1">
      <alignment horizontal="left" vertical="center"/>
    </xf>
    <xf numFmtId="0" fontId="41" fillId="0" borderId="72" xfId="1" applyFont="1" applyBorder="1" applyAlignment="1">
      <alignment horizontal="left" vertical="center"/>
    </xf>
    <xf numFmtId="0" fontId="41" fillId="0" borderId="73" xfId="1" applyFont="1" applyBorder="1" applyAlignment="1">
      <alignment horizontal="left" vertical="center"/>
    </xf>
    <xf numFmtId="0" fontId="41" fillId="0" borderId="74" xfId="1" applyFont="1" applyBorder="1" applyAlignment="1">
      <alignment horizontal="left" vertical="center"/>
    </xf>
    <xf numFmtId="0" fontId="41" fillId="0" borderId="75" xfId="1" applyFont="1" applyBorder="1" applyAlignment="1">
      <alignment horizontal="left" vertical="center"/>
    </xf>
    <xf numFmtId="0" fontId="33" fillId="0" borderId="12" xfId="1" applyFont="1" applyFill="1" applyBorder="1" applyAlignment="1">
      <alignment horizontal="distributed" vertical="center" justifyLastLine="1"/>
    </xf>
    <xf numFmtId="0" fontId="33" fillId="10" borderId="3" xfId="1" applyFont="1" applyFill="1" applyBorder="1" applyAlignment="1">
      <alignment horizontal="left" vertical="center"/>
    </xf>
    <xf numFmtId="0" fontId="33" fillId="10" borderId="2" xfId="1" applyFont="1" applyFill="1" applyBorder="1" applyAlignment="1">
      <alignment horizontal="left" vertical="center"/>
    </xf>
    <xf numFmtId="0" fontId="33" fillId="10" borderId="9" xfId="1" applyFont="1" applyFill="1" applyBorder="1" applyAlignment="1">
      <alignment horizontal="left" vertical="center"/>
    </xf>
    <xf numFmtId="0" fontId="33" fillId="0" borderId="37" xfId="1" applyFont="1" applyFill="1" applyBorder="1" applyAlignment="1">
      <alignment horizontal="center" vertical="center"/>
    </xf>
    <xf numFmtId="0" fontId="33" fillId="0" borderId="0" xfId="1" applyFont="1" applyFill="1" applyBorder="1" applyAlignment="1">
      <alignment horizontal="center" vertical="center"/>
    </xf>
    <xf numFmtId="0" fontId="43" fillId="0" borderId="13" xfId="1" applyFont="1" applyBorder="1" applyAlignment="1">
      <alignment horizontal="center" vertical="center" shrinkToFit="1"/>
    </xf>
    <xf numFmtId="0" fontId="43" fillId="0" borderId="12" xfId="1" applyFont="1" applyBorder="1" applyAlignment="1">
      <alignment horizontal="center" vertical="center" shrinkToFit="1"/>
    </xf>
    <xf numFmtId="179" fontId="32" fillId="18" borderId="6" xfId="1" applyNumberFormat="1" applyFont="1" applyFill="1" applyBorder="1" applyAlignment="1">
      <alignment horizontal="center" vertical="center" justifyLastLine="1" shrinkToFit="1"/>
    </xf>
    <xf numFmtId="0" fontId="33" fillId="10" borderId="6" xfId="1" applyFont="1" applyFill="1" applyBorder="1" applyAlignment="1">
      <alignment horizontal="center" vertical="center" justifyLastLine="1" shrinkToFit="1"/>
    </xf>
    <xf numFmtId="0" fontId="33" fillId="10" borderId="5" xfId="1" applyFont="1" applyFill="1" applyBorder="1" applyAlignment="1">
      <alignment horizontal="center" vertical="center" justifyLastLine="1" shrinkToFit="1"/>
    </xf>
    <xf numFmtId="0" fontId="33" fillId="10" borderId="53" xfId="1" applyFont="1" applyFill="1" applyBorder="1" applyAlignment="1">
      <alignment horizontal="center" vertical="center" shrinkToFit="1"/>
    </xf>
    <xf numFmtId="0" fontId="40" fillId="0" borderId="106" xfId="1" applyFont="1" applyBorder="1" applyAlignment="1">
      <alignment horizontal="center" vertical="center" shrinkToFit="1"/>
    </xf>
    <xf numFmtId="0" fontId="40" fillId="0" borderId="107" xfId="1" applyFont="1" applyBorder="1" applyAlignment="1">
      <alignment horizontal="center" vertical="center" shrinkToFit="1"/>
    </xf>
    <xf numFmtId="178" fontId="0" fillId="0" borderId="17" xfId="0" applyNumberFormat="1" applyBorder="1" applyAlignment="1">
      <alignment horizontal="distributed" vertical="center" justifyLastLine="1"/>
    </xf>
    <xf numFmtId="178" fontId="0" fillId="0" borderId="16" xfId="0" applyNumberFormat="1" applyBorder="1" applyAlignment="1">
      <alignment horizontal="distributed" vertical="center" justifyLastLine="1"/>
    </xf>
    <xf numFmtId="0" fontId="33" fillId="0" borderId="17" xfId="1" applyFont="1" applyFill="1" applyBorder="1" applyAlignment="1">
      <alignment horizontal="distributed" vertical="center" justifyLastLine="1"/>
    </xf>
    <xf numFmtId="0" fontId="0" fillId="0" borderId="17" xfId="0" applyBorder="1" applyAlignment="1">
      <alignment horizontal="distributed" vertical="center" justifyLastLine="1"/>
    </xf>
    <xf numFmtId="0" fontId="0" fillId="0" borderId="18" xfId="0" applyBorder="1" applyAlignment="1">
      <alignment horizontal="distributed" vertical="center" justifyLastLine="1"/>
    </xf>
    <xf numFmtId="0" fontId="0" fillId="10" borderId="39" xfId="0" applyFill="1" applyBorder="1" applyAlignment="1">
      <alignment horizontal="center" vertical="center" shrinkToFit="1"/>
    </xf>
    <xf numFmtId="0" fontId="0" fillId="10" borderId="2" xfId="0" applyFill="1" applyBorder="1" applyAlignment="1">
      <alignment horizontal="center" vertical="center" shrinkToFit="1"/>
    </xf>
    <xf numFmtId="0" fontId="33" fillId="18" borderId="2" xfId="1" applyFont="1" applyFill="1" applyBorder="1" applyAlignment="1">
      <alignment horizontal="center" vertical="center" shrinkToFit="1"/>
    </xf>
    <xf numFmtId="0" fontId="0" fillId="18" borderId="2" xfId="0" applyFill="1" applyBorder="1" applyAlignment="1">
      <alignment horizontal="center" vertical="center" shrinkToFit="1"/>
    </xf>
    <xf numFmtId="178" fontId="0" fillId="18" borderId="2" xfId="0" applyNumberFormat="1" applyFill="1" applyBorder="1" applyAlignment="1">
      <alignment horizontal="center" vertical="center" shrinkToFit="1"/>
    </xf>
    <xf numFmtId="178" fontId="0" fillId="18" borderId="27" xfId="0" applyNumberFormat="1" applyFill="1" applyBorder="1" applyAlignment="1">
      <alignment horizontal="center" vertical="center" shrinkToFit="1"/>
    </xf>
    <xf numFmtId="179" fontId="33" fillId="18" borderId="60" xfId="1" applyNumberFormat="1" applyFont="1" applyFill="1" applyBorder="1" applyAlignment="1">
      <alignment vertical="center" shrinkToFit="1"/>
    </xf>
    <xf numFmtId="179" fontId="33" fillId="18" borderId="31" xfId="1" applyNumberFormat="1" applyFont="1" applyFill="1" applyBorder="1" applyAlignment="1">
      <alignment vertical="center" shrinkToFit="1"/>
    </xf>
    <xf numFmtId="179" fontId="33" fillId="18" borderId="30" xfId="1" applyNumberFormat="1" applyFont="1" applyFill="1" applyBorder="1" applyAlignment="1">
      <alignment vertical="center" shrinkToFit="1"/>
    </xf>
    <xf numFmtId="0" fontId="0" fillId="0" borderId="41" xfId="0" applyBorder="1" applyAlignment="1">
      <alignment horizontal="distributed" vertical="center" justifyLastLine="1" shrinkToFit="1"/>
    </xf>
    <xf numFmtId="0" fontId="0" fillId="0" borderId="6" xfId="0" applyBorder="1" applyAlignment="1">
      <alignment horizontal="distributed" vertical="center" justifyLastLine="1" shrinkToFit="1"/>
    </xf>
    <xf numFmtId="0" fontId="33" fillId="0" borderId="37" xfId="1" applyFont="1" applyBorder="1" applyAlignment="1">
      <alignment horizontal="center" vertical="center"/>
    </xf>
    <xf numFmtId="0" fontId="33" fillId="0" borderId="0" xfId="1" applyFont="1" applyBorder="1" applyAlignment="1">
      <alignment horizontal="center" vertical="center"/>
    </xf>
    <xf numFmtId="178" fontId="33" fillId="18" borderId="109" xfId="1" applyNumberFormat="1" applyFont="1" applyFill="1" applyBorder="1" applyAlignment="1">
      <alignment horizontal="center" vertical="center" shrinkToFit="1"/>
    </xf>
    <xf numFmtId="178" fontId="33" fillId="18" borderId="57" xfId="1" applyNumberFormat="1" applyFont="1" applyFill="1" applyBorder="1" applyAlignment="1">
      <alignment horizontal="center" vertical="center" shrinkToFit="1"/>
    </xf>
    <xf numFmtId="0" fontId="0" fillId="10" borderId="39" xfId="0" applyFont="1" applyFill="1" applyBorder="1" applyAlignment="1">
      <alignment horizontal="center" vertical="center" shrinkToFit="1"/>
    </xf>
    <xf numFmtId="0" fontId="0" fillId="10" borderId="2" xfId="0" applyFont="1" applyFill="1" applyBorder="1" applyAlignment="1">
      <alignment horizontal="center" vertical="center" shrinkToFit="1"/>
    </xf>
    <xf numFmtId="0" fontId="40" fillId="0" borderId="55" xfId="1" applyFont="1" applyBorder="1" applyAlignment="1">
      <alignment horizontal="distributed" vertical="center" justifyLastLine="1" shrinkToFit="1"/>
    </xf>
    <xf numFmtId="0" fontId="40" fillId="0" borderId="56" xfId="1" applyFont="1" applyBorder="1" applyAlignment="1">
      <alignment horizontal="distributed" vertical="center" justifyLastLine="1" shrinkToFit="1"/>
    </xf>
    <xf numFmtId="0" fontId="40" fillId="0" borderId="57" xfId="1" applyFont="1" applyBorder="1" applyAlignment="1">
      <alignment horizontal="distributed" vertical="center" justifyLastLine="1" shrinkToFit="1"/>
    </xf>
    <xf numFmtId="0" fontId="0" fillId="0" borderId="50" xfId="0" applyBorder="1" applyAlignment="1">
      <alignment horizontal="distributed" vertical="center" justifyLastLine="1" shrinkToFit="1"/>
    </xf>
    <xf numFmtId="0" fontId="0" fillId="0" borderId="48" xfId="0" applyBorder="1" applyAlignment="1">
      <alignment horizontal="distributed" vertical="center" justifyLastLine="1" shrinkToFit="1"/>
    </xf>
    <xf numFmtId="179" fontId="33" fillId="18" borderId="48" xfId="1" applyNumberFormat="1" applyFont="1" applyFill="1" applyBorder="1" applyAlignment="1">
      <alignment vertical="center" shrinkToFit="1"/>
    </xf>
    <xf numFmtId="179" fontId="33" fillId="18" borderId="49" xfId="1" applyNumberFormat="1" applyFont="1" applyFill="1" applyBorder="1" applyAlignment="1">
      <alignment vertical="center" shrinkToFit="1"/>
    </xf>
    <xf numFmtId="178" fontId="0" fillId="0" borderId="43" xfId="0" applyNumberFormat="1" applyBorder="1" applyAlignment="1">
      <alignment horizontal="distributed" vertical="center" justifyLastLine="1" shrinkToFit="1"/>
    </xf>
    <xf numFmtId="178" fontId="0" fillId="0" borderId="44" xfId="0" applyNumberFormat="1" applyBorder="1" applyAlignment="1">
      <alignment horizontal="distributed" vertical="center" justifyLastLine="1" shrinkToFit="1"/>
    </xf>
    <xf numFmtId="178" fontId="0" fillId="18" borderId="13" xfId="0" applyNumberFormat="1" applyFill="1" applyBorder="1" applyAlignment="1">
      <alignment horizontal="center" vertical="center" shrinkToFit="1"/>
    </xf>
    <xf numFmtId="178" fontId="0" fillId="18" borderId="12" xfId="0" applyNumberFormat="1" applyFill="1" applyBorder="1" applyAlignment="1">
      <alignment horizontal="center" vertical="center" shrinkToFit="1"/>
    </xf>
    <xf numFmtId="0" fontId="33" fillId="18" borderId="13" xfId="1" applyFont="1" applyFill="1" applyBorder="1" applyAlignment="1">
      <alignment horizontal="center" vertical="center" shrinkToFit="1"/>
    </xf>
    <xf numFmtId="0" fontId="33" fillId="0" borderId="21" xfId="1" applyFont="1" applyFill="1" applyBorder="1" applyAlignment="1">
      <alignment horizontal="center" vertical="center"/>
    </xf>
    <xf numFmtId="0" fontId="33" fillId="0" borderId="95" xfId="1" applyFont="1" applyFill="1" applyBorder="1" applyAlignment="1">
      <alignment horizontal="center" vertical="center"/>
    </xf>
    <xf numFmtId="179" fontId="33" fillId="18" borderId="20" xfId="1" applyNumberFormat="1" applyFont="1" applyFill="1" applyBorder="1" applyAlignment="1">
      <alignment horizontal="center" vertical="center"/>
    </xf>
    <xf numFmtId="179" fontId="33" fillId="18" borderId="95" xfId="1" applyNumberFormat="1" applyFont="1" applyFill="1" applyBorder="1" applyAlignment="1">
      <alignment horizontal="center" vertical="center"/>
    </xf>
    <xf numFmtId="0" fontId="0" fillId="18" borderId="13" xfId="0" applyFont="1" applyFill="1" applyBorder="1" applyAlignment="1">
      <alignment horizontal="center" vertical="center" shrinkToFit="1"/>
    </xf>
    <xf numFmtId="179" fontId="33" fillId="18" borderId="6" xfId="1" applyNumberFormat="1" applyFont="1" applyFill="1" applyBorder="1" applyAlignment="1">
      <alignment vertical="center" shrinkToFit="1"/>
    </xf>
    <xf numFmtId="179" fontId="33" fillId="18" borderId="5" xfId="1" applyNumberFormat="1" applyFont="1" applyFill="1" applyBorder="1" applyAlignment="1">
      <alignment vertical="center" shrinkToFit="1"/>
    </xf>
    <xf numFmtId="0" fontId="0" fillId="10" borderId="42" xfId="0" applyFont="1" applyFill="1" applyBorder="1" applyAlignment="1">
      <alignment horizontal="center" vertical="center" shrinkToFit="1"/>
    </xf>
    <xf numFmtId="0" fontId="0" fillId="10" borderId="13" xfId="0" applyFont="1" applyFill="1" applyBorder="1" applyAlignment="1">
      <alignment horizontal="center" vertical="center" shrinkToFit="1"/>
    </xf>
    <xf numFmtId="0" fontId="0" fillId="0" borderId="110" xfId="0" applyFont="1" applyFill="1" applyBorder="1" applyAlignment="1">
      <alignment horizontal="distributed" vertical="center" justifyLastLine="1" shrinkToFit="1"/>
    </xf>
    <xf numFmtId="0" fontId="0" fillId="0" borderId="43" xfId="0" applyFont="1" applyFill="1" applyBorder="1" applyAlignment="1">
      <alignment horizontal="distributed" vertical="center" justifyLastLine="1" shrinkToFit="1"/>
    </xf>
    <xf numFmtId="0" fontId="33" fillId="0" borderId="43" xfId="1" applyFont="1" applyFill="1" applyBorder="1" applyAlignment="1">
      <alignment horizontal="distributed" vertical="center" justifyLastLine="1" shrinkToFit="1"/>
    </xf>
    <xf numFmtId="0" fontId="33" fillId="0" borderId="111" xfId="1" applyFont="1" applyFill="1" applyBorder="1" applyAlignment="1">
      <alignment horizontal="distributed" vertical="center" justifyLastLine="1" shrinkToFit="1"/>
    </xf>
    <xf numFmtId="0" fontId="33" fillId="0" borderId="52" xfId="1" applyFont="1" applyFill="1" applyBorder="1" applyAlignment="1">
      <alignment horizontal="distributed" vertical="center" justifyLastLine="1" shrinkToFit="1"/>
    </xf>
    <xf numFmtId="0" fontId="33" fillId="0" borderId="108" xfId="1" applyFont="1" applyFill="1" applyBorder="1" applyAlignment="1">
      <alignment horizontal="distributed" vertical="center" justifyLastLine="1" shrinkToFit="1"/>
    </xf>
    <xf numFmtId="179" fontId="33" fillId="18" borderId="54" xfId="1" applyNumberFormat="1" applyFont="1" applyFill="1" applyBorder="1" applyAlignment="1">
      <alignment horizontal="center" vertical="center" shrinkToFit="1"/>
    </xf>
    <xf numFmtId="0" fontId="0" fillId="0" borderId="43" xfId="0" applyFont="1" applyFill="1" applyBorder="1" applyAlignment="1">
      <alignment horizontal="distributed" vertical="center" justifyLastLine="1"/>
    </xf>
    <xf numFmtId="0" fontId="33" fillId="0" borderId="43" xfId="1" applyFont="1" applyBorder="1" applyAlignment="1">
      <alignment horizontal="distributed" vertical="center" shrinkToFit="1"/>
    </xf>
    <xf numFmtId="0" fontId="33" fillId="2" borderId="13" xfId="1" applyFont="1" applyFill="1" applyBorder="1" applyAlignment="1">
      <alignment horizontal="center" vertical="center" shrinkToFit="1"/>
    </xf>
    <xf numFmtId="178" fontId="33" fillId="18" borderId="54" xfId="1" applyNumberFormat="1" applyFont="1" applyFill="1" applyBorder="1" applyAlignment="1">
      <alignment horizontal="center" vertical="center" shrinkToFit="1"/>
    </xf>
    <xf numFmtId="0" fontId="33" fillId="18" borderId="54" xfId="1" applyFont="1" applyFill="1" applyBorder="1" applyAlignment="1">
      <alignment horizontal="center" vertical="center" shrinkToFit="1"/>
    </xf>
    <xf numFmtId="0" fontId="33" fillId="18" borderId="113" xfId="1" applyFont="1" applyFill="1" applyBorder="1" applyAlignment="1">
      <alignment horizontal="center" vertical="center" shrinkToFit="1"/>
    </xf>
    <xf numFmtId="9" fontId="33" fillId="0" borderId="89" xfId="1" applyNumberFormat="1" applyFont="1" applyFill="1" applyBorder="1" applyAlignment="1">
      <alignment horizontal="center" vertical="center" justifyLastLine="1" shrinkToFit="1"/>
    </xf>
    <xf numFmtId="9" fontId="33" fillId="0" borderId="88" xfId="1" applyNumberFormat="1" applyFont="1" applyFill="1" applyBorder="1" applyAlignment="1">
      <alignment horizontal="center" vertical="center" justifyLastLine="1" shrinkToFit="1"/>
    </xf>
    <xf numFmtId="9" fontId="33" fillId="0" borderId="91" xfId="1" applyNumberFormat="1" applyFont="1" applyFill="1" applyBorder="1" applyAlignment="1">
      <alignment horizontal="center" vertical="center" justifyLastLine="1" shrinkToFit="1"/>
    </xf>
    <xf numFmtId="0" fontId="0" fillId="18" borderId="2" xfId="0" applyFont="1" applyFill="1" applyBorder="1" applyAlignment="1">
      <alignment horizontal="center" vertical="center" shrinkToFit="1"/>
    </xf>
    <xf numFmtId="0" fontId="0" fillId="18" borderId="2" xfId="0" applyFont="1" applyFill="1" applyBorder="1" applyAlignment="1">
      <alignment horizontal="center" vertical="center" justifyLastLine="1"/>
    </xf>
    <xf numFmtId="178" fontId="0" fillId="18" borderId="2" xfId="0" applyNumberFormat="1" applyFont="1" applyFill="1" applyBorder="1" applyAlignment="1">
      <alignment horizontal="center" vertical="center" justifyLastLine="1"/>
    </xf>
    <xf numFmtId="178" fontId="0" fillId="18" borderId="27" xfId="0" applyNumberFormat="1" applyFont="1" applyFill="1" applyBorder="1" applyAlignment="1">
      <alignment horizontal="center" vertical="center" justifyLastLine="1"/>
    </xf>
    <xf numFmtId="0" fontId="0" fillId="18" borderId="13" xfId="0" applyFont="1" applyFill="1" applyBorder="1" applyAlignment="1">
      <alignment horizontal="center" vertical="center" justifyLastLine="1"/>
    </xf>
    <xf numFmtId="0" fontId="0" fillId="10" borderId="42" xfId="0" applyFont="1" applyFill="1" applyBorder="1" applyAlignment="1">
      <alignment horizontal="center" vertical="center" justifyLastLine="1"/>
    </xf>
    <xf numFmtId="0" fontId="0" fillId="10" borderId="13" xfId="0" applyFont="1" applyFill="1" applyBorder="1" applyAlignment="1">
      <alignment horizontal="center" vertical="center" justifyLastLine="1"/>
    </xf>
    <xf numFmtId="0" fontId="0" fillId="0" borderId="50" xfId="0" applyFill="1" applyBorder="1" applyAlignment="1">
      <alignment horizontal="distributed" vertical="center" justifyLastLine="1" shrinkToFit="1"/>
    </xf>
    <xf numFmtId="0" fontId="0" fillId="0" borderId="48" xfId="0" applyFill="1" applyBorder="1" applyAlignment="1">
      <alignment horizontal="distributed" vertical="center" justifyLastLine="1" shrinkToFit="1"/>
    </xf>
    <xf numFmtId="0" fontId="0" fillId="0" borderId="110" xfId="0" applyFont="1" applyFill="1" applyBorder="1" applyAlignment="1">
      <alignment horizontal="distributed" vertical="center" justifyLastLine="1"/>
    </xf>
    <xf numFmtId="178" fontId="0" fillId="0" borderId="43" xfId="0" applyNumberFormat="1" applyFont="1" applyFill="1" applyBorder="1" applyAlignment="1">
      <alignment horizontal="distributed" vertical="center" justifyLastLine="1"/>
    </xf>
    <xf numFmtId="178" fontId="0" fillId="0" borderId="44" xfId="0" applyNumberFormat="1" applyFont="1" applyFill="1" applyBorder="1" applyAlignment="1">
      <alignment horizontal="distributed" vertical="center" justifyLastLine="1"/>
    </xf>
    <xf numFmtId="178" fontId="0" fillId="18" borderId="13" xfId="0" applyNumberFormat="1" applyFont="1" applyFill="1" applyBorder="1" applyAlignment="1">
      <alignment horizontal="center" vertical="center" justifyLastLine="1"/>
    </xf>
    <xf numFmtId="178" fontId="0" fillId="18" borderId="12" xfId="0" applyNumberFormat="1" applyFont="1" applyFill="1" applyBorder="1" applyAlignment="1">
      <alignment horizontal="center" vertical="center" justifyLastLine="1"/>
    </xf>
    <xf numFmtId="0" fontId="0" fillId="0" borderId="111" xfId="0" applyFont="1" applyFill="1" applyBorder="1" applyAlignment="1">
      <alignment horizontal="distributed" vertical="center" justifyLastLine="1"/>
    </xf>
    <xf numFmtId="0" fontId="0" fillId="0" borderId="34" xfId="0" applyFont="1" applyFill="1" applyBorder="1" applyAlignment="1">
      <alignment horizontal="distributed" vertical="center" justifyLastLine="1"/>
    </xf>
    <xf numFmtId="0" fontId="0" fillId="0" borderId="81" xfId="0" applyFont="1" applyFill="1" applyBorder="1" applyAlignment="1">
      <alignment horizontal="distributed" vertical="center" justifyLastLine="1"/>
    </xf>
    <xf numFmtId="0" fontId="33" fillId="0" borderId="112" xfId="1" applyFont="1" applyFill="1" applyBorder="1" applyAlignment="1">
      <alignment horizontal="center" vertical="center" shrinkToFit="1"/>
    </xf>
    <xf numFmtId="0" fontId="33" fillId="0" borderId="54" xfId="1" applyFont="1" applyFill="1" applyBorder="1" applyAlignment="1">
      <alignment horizontal="center" vertical="center" shrinkToFit="1"/>
    </xf>
    <xf numFmtId="0" fontId="0" fillId="0" borderId="41" xfId="0" applyFill="1" applyBorder="1" applyAlignment="1">
      <alignment horizontal="distributed" vertical="center" justifyLastLine="1" shrinkToFit="1"/>
    </xf>
    <xf numFmtId="0" fontId="0" fillId="0" borderId="6" xfId="0" applyFill="1" applyBorder="1" applyAlignment="1">
      <alignment horizontal="distributed" vertical="center" justifyLastLine="1" shrinkToFit="1"/>
    </xf>
    <xf numFmtId="0" fontId="33" fillId="0" borderId="55" xfId="1" applyFont="1" applyFill="1" applyBorder="1" applyAlignment="1">
      <alignment horizontal="center" vertical="center" shrinkToFit="1"/>
    </xf>
    <xf numFmtId="0" fontId="33" fillId="0" borderId="80" xfId="1" applyFont="1" applyFill="1" applyBorder="1" applyAlignment="1">
      <alignment horizontal="center" vertical="center" shrinkToFit="1"/>
    </xf>
    <xf numFmtId="178" fontId="33" fillId="18" borderId="56" xfId="1" applyNumberFormat="1" applyFont="1" applyFill="1" applyBorder="1" applyAlignment="1">
      <alignment horizontal="center" vertical="center" shrinkToFit="1"/>
    </xf>
    <xf numFmtId="0" fontId="0" fillId="10" borderId="39" xfId="0" applyFont="1" applyFill="1" applyBorder="1" applyAlignment="1">
      <alignment horizontal="center" vertical="center" justifyLastLine="1"/>
    </xf>
    <xf numFmtId="0" fontId="0" fillId="10" borderId="2" xfId="0" applyFont="1" applyFill="1" applyBorder="1" applyAlignment="1">
      <alignment horizontal="center" vertical="center" justifyLastLine="1"/>
    </xf>
    <xf numFmtId="0" fontId="33" fillId="2" borderId="2" xfId="1" applyFont="1" applyFill="1" applyBorder="1" applyAlignment="1">
      <alignment horizontal="center" vertical="center" shrinkToFit="1"/>
    </xf>
    <xf numFmtId="0" fontId="0" fillId="0" borderId="13" xfId="0" applyFill="1" applyBorder="1" applyAlignment="1">
      <alignment horizontal="center" vertical="center"/>
    </xf>
    <xf numFmtId="0" fontId="0" fillId="0" borderId="12" xfId="0" applyFill="1" applyBorder="1" applyAlignment="1">
      <alignment horizontal="center" vertical="center"/>
    </xf>
    <xf numFmtId="0" fontId="0" fillId="18" borderId="3" xfId="0" applyFill="1" applyBorder="1" applyAlignment="1">
      <alignment horizontal="center" vertical="center" shrinkToFit="1"/>
    </xf>
    <xf numFmtId="0" fontId="0" fillId="18" borderId="0" xfId="0" applyFill="1" applyBorder="1" applyAlignment="1">
      <alignment horizontal="center" vertical="center" shrinkToFit="1"/>
    </xf>
    <xf numFmtId="0" fontId="0" fillId="18" borderId="47" xfId="0" applyFill="1" applyBorder="1" applyAlignment="1">
      <alignment horizontal="center" vertical="center" shrinkToFit="1"/>
    </xf>
    <xf numFmtId="0" fontId="0" fillId="0" borderId="89" xfId="0" applyBorder="1" applyAlignment="1">
      <alignment horizontal="center" vertical="center"/>
    </xf>
    <xf numFmtId="0" fontId="0" fillId="0" borderId="88" xfId="0" applyBorder="1" applyAlignment="1">
      <alignment horizontal="center" vertical="center"/>
    </xf>
    <xf numFmtId="0" fontId="0" fillId="0" borderId="14" xfId="0" applyBorder="1" applyAlignment="1">
      <alignment horizontal="center" vertical="center"/>
    </xf>
    <xf numFmtId="0" fontId="0" fillId="10" borderId="36" xfId="0" applyFill="1" applyBorder="1" applyAlignment="1">
      <alignment horizontal="center" vertical="center" shrinkToFit="1"/>
    </xf>
    <xf numFmtId="0" fontId="0" fillId="10" borderId="23" xfId="0" applyFill="1" applyBorder="1" applyAlignment="1">
      <alignment horizontal="center" vertical="center" shrinkToFit="1"/>
    </xf>
    <xf numFmtId="0" fontId="0" fillId="10" borderId="10" xfId="0" applyFill="1" applyBorder="1" applyAlignment="1">
      <alignment horizontal="center" vertical="center" shrinkToFit="1"/>
    </xf>
    <xf numFmtId="0" fontId="0" fillId="0" borderId="13" xfId="0" applyBorder="1" applyAlignment="1">
      <alignment horizontal="center" vertical="center"/>
    </xf>
    <xf numFmtId="0" fontId="33" fillId="18" borderId="23" xfId="1" applyFont="1" applyFill="1" applyBorder="1" applyAlignment="1">
      <alignment horizontal="center" vertical="center" shrinkToFit="1"/>
    </xf>
    <xf numFmtId="0" fontId="33" fillId="18" borderId="10" xfId="1" applyFont="1" applyFill="1" applyBorder="1" applyAlignment="1">
      <alignment horizontal="center" vertical="center" shrinkToFit="1"/>
    </xf>
    <xf numFmtId="9" fontId="0" fillId="0" borderId="13" xfId="0" applyNumberFormat="1" applyBorder="1" applyAlignment="1">
      <alignment horizontal="center" vertical="center"/>
    </xf>
    <xf numFmtId="0" fontId="33" fillId="2" borderId="3" xfId="1" applyFont="1" applyFill="1" applyBorder="1" applyAlignment="1">
      <alignment horizontal="center" vertical="center" shrinkToFit="1"/>
    </xf>
    <xf numFmtId="9" fontId="0" fillId="18" borderId="3" xfId="0" applyNumberFormat="1" applyFill="1" applyBorder="1" applyAlignment="1">
      <alignment horizontal="center" vertical="center" shrinkToFit="1"/>
    </xf>
    <xf numFmtId="179" fontId="41" fillId="18" borderId="3" xfId="1" applyNumberFormat="1" applyFont="1" applyFill="1" applyBorder="1" applyAlignment="1">
      <alignment horizontal="left" vertical="center" wrapText="1" shrinkToFit="1"/>
    </xf>
    <xf numFmtId="179" fontId="41" fillId="18" borderId="9" xfId="1" applyNumberFormat="1" applyFont="1" applyFill="1" applyBorder="1" applyAlignment="1">
      <alignment horizontal="left" vertical="center" wrapText="1" shrinkToFit="1"/>
    </xf>
    <xf numFmtId="179" fontId="41" fillId="18" borderId="6" xfId="1" applyNumberFormat="1" applyFont="1" applyFill="1" applyBorder="1" applyAlignment="1">
      <alignment horizontal="left" vertical="center" wrapText="1" shrinkToFit="1"/>
    </xf>
    <xf numFmtId="179" fontId="41" fillId="18" borderId="5" xfId="1" applyNumberFormat="1" applyFont="1" applyFill="1" applyBorder="1" applyAlignment="1">
      <alignment horizontal="left" vertical="center" wrapText="1" shrinkToFit="1"/>
    </xf>
    <xf numFmtId="0" fontId="0" fillId="10" borderId="93" xfId="0" applyFill="1" applyBorder="1" applyAlignment="1">
      <alignment horizontal="center" vertical="center" shrinkToFit="1"/>
    </xf>
    <xf numFmtId="0" fontId="0" fillId="10" borderId="79" xfId="0" applyFill="1" applyBorder="1" applyAlignment="1">
      <alignment horizontal="center" vertical="center" shrinkToFit="1"/>
    </xf>
    <xf numFmtId="0" fontId="0" fillId="10" borderId="28" xfId="0" applyFill="1" applyBorder="1" applyAlignment="1">
      <alignment horizontal="center" vertical="center" shrinkToFit="1"/>
    </xf>
    <xf numFmtId="9" fontId="0" fillId="18" borderId="2" xfId="0" applyNumberFormat="1" applyFill="1" applyBorder="1" applyAlignment="1">
      <alignment horizontal="center" vertical="center" shrinkToFit="1"/>
    </xf>
    <xf numFmtId="0" fontId="33" fillId="18" borderId="79" xfId="1" applyFont="1" applyFill="1" applyBorder="1" applyAlignment="1">
      <alignment horizontal="center" vertical="center" shrinkToFit="1"/>
    </xf>
    <xf numFmtId="0" fontId="33" fillId="18" borderId="28" xfId="1" applyFont="1" applyFill="1" applyBorder="1" applyAlignment="1">
      <alignment horizontal="center" vertical="center" shrinkToFit="1"/>
    </xf>
    <xf numFmtId="179" fontId="41" fillId="18" borderId="48" xfId="1" applyNumberFormat="1" applyFont="1" applyFill="1" applyBorder="1" applyAlignment="1">
      <alignment horizontal="left" vertical="center" wrapText="1" shrinkToFit="1"/>
    </xf>
    <xf numFmtId="179" fontId="41" fillId="18" borderId="49" xfId="1" applyNumberFormat="1" applyFont="1" applyFill="1" applyBorder="1" applyAlignment="1">
      <alignment horizontal="left" vertical="center" wrapText="1" shrinkToFit="1"/>
    </xf>
    <xf numFmtId="0" fontId="0" fillId="10" borderId="89" xfId="0" applyFill="1" applyBorder="1" applyAlignment="1">
      <alignment horizontal="center" vertical="center" shrinkToFit="1"/>
    </xf>
    <xf numFmtId="0" fontId="0" fillId="10" borderId="88" xfId="0" applyFill="1" applyBorder="1" applyAlignment="1">
      <alignment horizontal="center" vertical="center" shrinkToFit="1"/>
    </xf>
    <xf numFmtId="0" fontId="0" fillId="10" borderId="14" xfId="0" applyFill="1" applyBorder="1" applyAlignment="1">
      <alignment horizontal="center" vertical="center" shrinkToFit="1"/>
    </xf>
    <xf numFmtId="0" fontId="0" fillId="18" borderId="13" xfId="0" applyFill="1" applyBorder="1" applyAlignment="1">
      <alignment horizontal="center" vertical="center" shrinkToFit="1"/>
    </xf>
    <xf numFmtId="9" fontId="0" fillId="18" borderId="13" xfId="0" applyNumberFormat="1" applyFill="1" applyBorder="1" applyAlignment="1">
      <alignment horizontal="center" vertical="center" shrinkToFit="1"/>
    </xf>
    <xf numFmtId="0" fontId="33" fillId="18" borderId="88" xfId="1" applyFont="1" applyFill="1" applyBorder="1" applyAlignment="1">
      <alignment horizontal="center" vertical="center" shrinkToFit="1"/>
    </xf>
    <xf numFmtId="0" fontId="33" fillId="18" borderId="14" xfId="1" applyFont="1" applyFill="1" applyBorder="1" applyAlignment="1">
      <alignment horizontal="center" vertical="center" shrinkToFit="1"/>
    </xf>
    <xf numFmtId="0" fontId="0" fillId="18" borderId="34" xfId="0" applyFill="1" applyBorder="1" applyAlignment="1">
      <alignment horizontal="center" vertical="center" shrinkToFit="1"/>
    </xf>
    <xf numFmtId="0" fontId="0" fillId="18" borderId="46" xfId="0" applyFill="1" applyBorder="1" applyAlignment="1">
      <alignment horizontal="center" vertical="center" shrinkToFit="1"/>
    </xf>
    <xf numFmtId="179" fontId="33" fillId="18" borderId="48" xfId="1" applyNumberFormat="1" applyFont="1" applyFill="1" applyBorder="1" applyAlignment="1">
      <alignment horizontal="center" vertical="center" shrinkToFit="1"/>
    </xf>
    <xf numFmtId="0" fontId="33" fillId="0" borderId="55" xfId="1" applyFont="1" applyBorder="1" applyAlignment="1">
      <alignment horizontal="center" vertical="center" shrinkToFit="1"/>
    </xf>
    <xf numFmtId="0" fontId="33" fillId="0" borderId="56" xfId="1" applyFont="1" applyBorder="1" applyAlignment="1">
      <alignment horizontal="center" vertical="center" shrinkToFit="1"/>
    </xf>
    <xf numFmtId="0" fontId="33" fillId="0" borderId="57" xfId="1" applyFont="1" applyBorder="1" applyAlignment="1">
      <alignment horizontal="center" vertical="center" shrinkToFit="1"/>
    </xf>
    <xf numFmtId="0" fontId="33" fillId="0" borderId="40" xfId="1" applyFont="1" applyFill="1" applyBorder="1" applyAlignment="1">
      <alignment horizontal="center" vertical="center"/>
    </xf>
    <xf numFmtId="0" fontId="33" fillId="0" borderId="3" xfId="1" applyFont="1" applyFill="1" applyBorder="1" applyAlignment="1">
      <alignment horizontal="center" vertical="center"/>
    </xf>
    <xf numFmtId="0" fontId="2" fillId="2" borderId="3" xfId="0" applyFont="1" applyFill="1" applyBorder="1" applyAlignment="1">
      <alignment horizontal="center" vertical="center"/>
    </xf>
    <xf numFmtId="0" fontId="2" fillId="2" borderId="9" xfId="0" applyFont="1" applyFill="1" applyBorder="1" applyAlignment="1">
      <alignment horizontal="center" vertical="center"/>
    </xf>
    <xf numFmtId="0" fontId="33" fillId="2" borderId="40" xfId="1" applyFont="1" applyFill="1" applyBorder="1" applyAlignment="1">
      <alignment horizontal="center" vertical="center" shrinkToFit="1"/>
    </xf>
    <xf numFmtId="0" fontId="33" fillId="2" borderId="9" xfId="1" applyFont="1" applyFill="1" applyBorder="1" applyAlignment="1">
      <alignment horizontal="center" vertical="center" shrinkToFit="1"/>
    </xf>
    <xf numFmtId="0" fontId="33" fillId="2" borderId="2" xfId="1" applyFont="1" applyFill="1" applyBorder="1" applyAlignment="1">
      <alignment horizontal="center" vertical="center"/>
    </xf>
    <xf numFmtId="0" fontId="33" fillId="2" borderId="27" xfId="1" applyFont="1" applyFill="1" applyBorder="1" applyAlignment="1">
      <alignment horizontal="center" vertical="center"/>
    </xf>
    <xf numFmtId="0" fontId="2" fillId="2" borderId="4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32" fillId="0" borderId="45" xfId="1" applyFont="1" applyBorder="1" applyAlignment="1">
      <alignment horizontal="distributed" vertical="center" justifyLastLine="1" shrinkToFit="1"/>
    </xf>
    <xf numFmtId="0" fontId="32" fillId="0" borderId="34" xfId="1" applyFont="1" applyBorder="1" applyAlignment="1">
      <alignment horizontal="distributed" vertical="center" justifyLastLine="1" shrinkToFit="1"/>
    </xf>
    <xf numFmtId="0" fontId="32" fillId="0" borderId="37" xfId="1" applyFont="1" applyBorder="1" applyAlignment="1">
      <alignment horizontal="distributed" vertical="center" justifyLastLine="1" shrinkToFit="1"/>
    </xf>
    <xf numFmtId="0" fontId="32" fillId="0" borderId="0" xfId="1" applyFont="1" applyBorder="1" applyAlignment="1">
      <alignment horizontal="distributed" vertical="center" justifyLastLine="1" shrinkToFit="1"/>
    </xf>
    <xf numFmtId="0" fontId="32" fillId="0" borderId="55" xfId="1" applyFont="1" applyBorder="1" applyAlignment="1">
      <alignment horizontal="distributed" vertical="center" justifyLastLine="1" shrinkToFit="1"/>
    </xf>
    <xf numFmtId="0" fontId="32" fillId="0" borderId="56" xfId="1" applyFont="1" applyBorder="1" applyAlignment="1">
      <alignment horizontal="distributed" vertical="center" justifyLastLine="1" shrinkToFit="1"/>
    </xf>
    <xf numFmtId="0" fontId="33" fillId="10" borderId="13" xfId="1" applyFont="1" applyFill="1" applyBorder="1" applyAlignment="1">
      <alignment horizontal="center" vertical="center" shrinkToFit="1"/>
    </xf>
    <xf numFmtId="0" fontId="33" fillId="10" borderId="12" xfId="1" applyFont="1" applyFill="1" applyBorder="1" applyAlignment="1">
      <alignment horizontal="center" vertical="center" shrinkToFit="1"/>
    </xf>
    <xf numFmtId="0" fontId="33" fillId="18" borderId="6" xfId="1" applyFont="1" applyFill="1" applyBorder="1" applyAlignment="1">
      <alignment horizontal="center" vertical="center" shrinkToFit="1"/>
    </xf>
    <xf numFmtId="0" fontId="33" fillId="18" borderId="5" xfId="1" applyFont="1" applyFill="1" applyBorder="1" applyAlignment="1">
      <alignment horizontal="center" vertical="center" shrinkToFit="1"/>
    </xf>
    <xf numFmtId="0" fontId="33" fillId="0" borderId="42" xfId="1" applyFont="1" applyFill="1" applyBorder="1" applyAlignment="1">
      <alignment horizontal="center" vertical="center"/>
    </xf>
    <xf numFmtId="0" fontId="33" fillId="0" borderId="13" xfId="1" applyFont="1" applyFill="1" applyBorder="1" applyAlignment="1">
      <alignment horizontal="center" vertical="center"/>
    </xf>
    <xf numFmtId="0" fontId="33" fillId="0" borderId="39" xfId="1" applyFont="1" applyFill="1" applyBorder="1" applyAlignment="1">
      <alignment horizontal="center" vertical="center"/>
    </xf>
    <xf numFmtId="0" fontId="33" fillId="0" borderId="2" xfId="1" applyFont="1" applyFill="1" applyBorder="1" applyAlignment="1">
      <alignment horizontal="center" vertical="center"/>
    </xf>
    <xf numFmtId="0" fontId="33" fillId="0" borderId="18" xfId="1" applyFont="1" applyFill="1" applyBorder="1" applyAlignment="1">
      <alignment horizontal="center" vertical="center"/>
    </xf>
    <xf numFmtId="0" fontId="33" fillId="0" borderId="17" xfId="1" applyFont="1" applyFill="1" applyBorder="1" applyAlignment="1">
      <alignment horizontal="center" vertical="center"/>
    </xf>
    <xf numFmtId="0" fontId="33" fillId="10" borderId="52" xfId="1" applyFont="1" applyFill="1" applyBorder="1" applyAlignment="1">
      <alignment horizontal="center" vertical="center" shrinkToFit="1"/>
    </xf>
    <xf numFmtId="0" fontId="33" fillId="0" borderId="52" xfId="1" applyFont="1" applyBorder="1" applyAlignment="1">
      <alignment horizontal="left" vertical="center"/>
    </xf>
    <xf numFmtId="0" fontId="33" fillId="2" borderId="3" xfId="1" applyFont="1" applyFill="1" applyBorder="1" applyAlignment="1">
      <alignment horizontal="center" vertical="center"/>
    </xf>
    <xf numFmtId="0" fontId="33" fillId="2" borderId="53" xfId="1" applyFont="1" applyFill="1" applyBorder="1" applyAlignment="1">
      <alignment horizontal="center" vertical="center"/>
    </xf>
    <xf numFmtId="0" fontId="33" fillId="0" borderId="111" xfId="1" applyFont="1" applyBorder="1" applyAlignment="1">
      <alignment horizontal="center" vertical="center" shrinkToFit="1"/>
    </xf>
    <xf numFmtId="0" fontId="33" fillId="0" borderId="81" xfId="1" applyFont="1" applyBorder="1" applyAlignment="1">
      <alignment horizontal="center" vertical="center" shrinkToFit="1"/>
    </xf>
    <xf numFmtId="0" fontId="33" fillId="2" borderId="9" xfId="1" applyFont="1" applyFill="1" applyBorder="1" applyAlignment="1">
      <alignment horizontal="center" vertical="center"/>
    </xf>
    <xf numFmtId="0" fontId="33" fillId="0" borderId="48" xfId="1" applyFont="1" applyFill="1" applyBorder="1" applyAlignment="1">
      <alignment horizontal="center" vertical="center"/>
    </xf>
    <xf numFmtId="0" fontId="33" fillId="2" borderId="48" xfId="1" applyFont="1" applyFill="1" applyBorder="1" applyAlignment="1">
      <alignment horizontal="center" vertical="center"/>
    </xf>
    <xf numFmtId="0" fontId="33" fillId="2" borderId="49" xfId="1" applyFont="1" applyFill="1" applyBorder="1" applyAlignment="1">
      <alignment horizontal="center" vertical="center"/>
    </xf>
    <xf numFmtId="0" fontId="33" fillId="2" borderId="17" xfId="1" applyFont="1" applyFill="1" applyBorder="1" applyAlignment="1">
      <alignment horizontal="center" vertical="center"/>
    </xf>
    <xf numFmtId="0" fontId="33" fillId="2" borderId="16" xfId="1" applyFont="1" applyFill="1" applyBorder="1" applyAlignment="1">
      <alignment horizontal="center" vertical="center"/>
    </xf>
    <xf numFmtId="179" fontId="33" fillId="18" borderId="109" xfId="1" applyNumberFormat="1" applyFont="1" applyFill="1" applyBorder="1" applyAlignment="1">
      <alignment horizontal="center" vertical="center" shrinkToFit="1"/>
    </xf>
    <xf numFmtId="179" fontId="33" fillId="18" borderId="57" xfId="1" applyNumberFormat="1" applyFont="1" applyFill="1" applyBorder="1" applyAlignment="1">
      <alignment horizontal="center" vertical="center" shrinkToFit="1"/>
    </xf>
    <xf numFmtId="0" fontId="33" fillId="0" borderId="20" xfId="1" applyFont="1" applyFill="1" applyBorder="1" applyAlignment="1">
      <alignment horizontal="center" vertical="center"/>
    </xf>
    <xf numFmtId="0" fontId="1" fillId="0" borderId="50" xfId="0" applyFont="1" applyFill="1" applyBorder="1" applyAlignment="1">
      <alignment horizontal="center" vertical="center"/>
    </xf>
    <xf numFmtId="0" fontId="1" fillId="0" borderId="48" xfId="0" applyFont="1" applyFill="1" applyBorder="1" applyAlignment="1">
      <alignment horizontal="center" vertical="center"/>
    </xf>
    <xf numFmtId="0" fontId="33" fillId="2" borderId="53" xfId="1" applyFont="1" applyFill="1" applyBorder="1" applyAlignment="1">
      <alignment horizontal="center" vertical="center" shrinkToFit="1"/>
    </xf>
    <xf numFmtId="0" fontId="33" fillId="2" borderId="48" xfId="1" applyFont="1" applyFill="1" applyBorder="1" applyAlignment="1">
      <alignment horizontal="center" vertical="center" shrinkToFit="1"/>
    </xf>
    <xf numFmtId="0" fontId="33" fillId="2" borderId="3" xfId="1" applyFont="1" applyFill="1" applyBorder="1" applyAlignment="1">
      <alignment horizontal="left" vertical="center" wrapText="1"/>
    </xf>
    <xf numFmtId="0" fontId="33" fillId="2" borderId="9" xfId="1" applyFont="1" applyFill="1" applyBorder="1" applyAlignment="1">
      <alignment horizontal="left" vertical="center" wrapText="1"/>
    </xf>
    <xf numFmtId="0" fontId="33" fillId="2" borderId="6" xfId="1" applyFont="1" applyFill="1" applyBorder="1" applyAlignment="1">
      <alignment horizontal="left" vertical="center" wrapText="1"/>
    </xf>
    <xf numFmtId="0" fontId="33" fillId="2" borderId="5" xfId="1" applyFont="1" applyFill="1" applyBorder="1" applyAlignment="1">
      <alignment horizontal="left" vertical="center" wrapText="1"/>
    </xf>
    <xf numFmtId="0" fontId="2" fillId="0" borderId="18"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53" fillId="0" borderId="17" xfId="0" applyFont="1" applyFill="1" applyBorder="1" applyAlignment="1">
      <alignment horizontal="center" vertical="center" shrinkToFit="1"/>
    </xf>
    <xf numFmtId="0" fontId="33" fillId="0" borderId="17" xfId="1" applyFont="1" applyFill="1" applyBorder="1" applyAlignment="1">
      <alignment horizontal="center" vertical="center" shrinkToFit="1"/>
    </xf>
    <xf numFmtId="0" fontId="33" fillId="0" borderId="17" xfId="1" applyFont="1" applyBorder="1" applyAlignment="1">
      <alignment horizontal="center" vertical="center" shrinkToFit="1"/>
    </xf>
    <xf numFmtId="0" fontId="33" fillId="0" borderId="16" xfId="1" applyFont="1" applyBorder="1" applyAlignment="1">
      <alignment horizontal="center" vertical="center" shrinkToFit="1"/>
    </xf>
    <xf numFmtId="0" fontId="53" fillId="0" borderId="42" xfId="0" applyFont="1" applyFill="1" applyBorder="1" applyAlignment="1">
      <alignment horizontal="center" vertical="center"/>
    </xf>
    <xf numFmtId="0" fontId="53" fillId="0" borderId="13" xfId="0" applyFont="1" applyFill="1" applyBorder="1" applyAlignment="1">
      <alignment horizontal="center" vertical="center"/>
    </xf>
    <xf numFmtId="179" fontId="33" fillId="2" borderId="13" xfId="1" applyNumberFormat="1" applyFont="1" applyFill="1" applyBorder="1" applyAlignment="1">
      <alignment horizontal="center" vertical="center"/>
    </xf>
    <xf numFmtId="0" fontId="33" fillId="0" borderId="13" xfId="1" applyFont="1" applyBorder="1" applyAlignment="1">
      <alignment horizontal="center" vertical="center"/>
    </xf>
    <xf numFmtId="179" fontId="33" fillId="2" borderId="13" xfId="1" applyNumberFormat="1" applyFont="1" applyFill="1" applyBorder="1" applyAlignment="1">
      <alignment horizontal="center" vertical="center" shrinkToFit="1"/>
    </xf>
    <xf numFmtId="179" fontId="33" fillId="2" borderId="12" xfId="1" applyNumberFormat="1" applyFont="1" applyFill="1" applyBorder="1" applyAlignment="1">
      <alignment horizontal="center" vertical="center" shrinkToFit="1"/>
    </xf>
    <xf numFmtId="0" fontId="33" fillId="2" borderId="12" xfId="1" applyFont="1" applyFill="1" applyBorder="1" applyAlignment="1">
      <alignment horizontal="center" vertical="center" shrinkToFit="1"/>
    </xf>
    <xf numFmtId="0" fontId="33" fillId="0" borderId="50" xfId="1" applyFont="1" applyFill="1" applyBorder="1" applyAlignment="1">
      <alignment horizontal="center" vertical="center"/>
    </xf>
    <xf numFmtId="0" fontId="33" fillId="2" borderId="48" xfId="1" applyFont="1" applyFill="1" applyBorder="1" applyAlignment="1">
      <alignment horizontal="left" vertical="center"/>
    </xf>
    <xf numFmtId="0" fontId="33" fillId="2" borderId="49" xfId="1" applyFont="1" applyFill="1" applyBorder="1" applyAlignment="1">
      <alignment horizontal="left" vertical="center"/>
    </xf>
    <xf numFmtId="0" fontId="33" fillId="2" borderId="41" xfId="1" applyFont="1" applyFill="1" applyBorder="1" applyAlignment="1">
      <alignment horizontal="left" vertical="center" shrinkToFit="1"/>
    </xf>
    <xf numFmtId="0" fontId="33" fillId="2" borderId="6" xfId="1" applyFont="1" applyFill="1" applyBorder="1" applyAlignment="1">
      <alignment horizontal="left" vertical="center" shrinkToFit="1"/>
    </xf>
    <xf numFmtId="0" fontId="33" fillId="2" borderId="5" xfId="1" applyFont="1" applyFill="1" applyBorder="1" applyAlignment="1">
      <alignment horizontal="left" vertical="center" shrinkToFit="1"/>
    </xf>
    <xf numFmtId="0" fontId="2" fillId="2" borderId="42"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53" fillId="2" borderId="13" xfId="0" applyFont="1" applyFill="1" applyBorder="1" applyAlignment="1">
      <alignment horizontal="center" vertical="center" shrinkToFit="1"/>
    </xf>
    <xf numFmtId="0" fontId="33" fillId="2" borderId="14" xfId="1" applyFont="1" applyFill="1" applyBorder="1" applyAlignment="1">
      <alignment horizontal="center" vertical="center"/>
    </xf>
    <xf numFmtId="0" fontId="33" fillId="2" borderId="58" xfId="1" applyFont="1" applyFill="1" applyBorder="1" applyAlignment="1">
      <alignment horizontal="center" vertical="center"/>
    </xf>
    <xf numFmtId="0" fontId="33" fillId="2" borderId="13" xfId="1" applyFont="1" applyFill="1" applyBorder="1" applyAlignment="1">
      <alignment horizontal="center" vertical="center"/>
    </xf>
    <xf numFmtId="0" fontId="33" fillId="2" borderId="12" xfId="1" applyFont="1" applyFill="1" applyBorder="1" applyAlignment="1">
      <alignment horizontal="center" vertical="center"/>
    </xf>
    <xf numFmtId="0" fontId="53" fillId="0" borderId="18" xfId="0" applyFont="1" applyFill="1" applyBorder="1" applyAlignment="1">
      <alignment horizontal="center" vertical="center"/>
    </xf>
    <xf numFmtId="0" fontId="53" fillId="0" borderId="17" xfId="0" applyFont="1" applyFill="1" applyBorder="1" applyAlignment="1">
      <alignment horizontal="center" vertical="center"/>
    </xf>
    <xf numFmtId="179" fontId="33" fillId="2" borderId="17" xfId="1" applyNumberFormat="1" applyFont="1" applyFill="1" applyBorder="1" applyAlignment="1">
      <alignment horizontal="center" vertical="center"/>
    </xf>
    <xf numFmtId="0" fontId="33" fillId="0" borderId="17" xfId="1" applyFont="1" applyBorder="1" applyAlignment="1">
      <alignment horizontal="center" vertical="center"/>
    </xf>
    <xf numFmtId="179" fontId="33" fillId="2" borderId="17" xfId="1" applyNumberFormat="1" applyFont="1" applyFill="1" applyBorder="1" applyAlignment="1">
      <alignment horizontal="center" vertical="center" shrinkToFit="1"/>
    </xf>
    <xf numFmtId="179" fontId="33" fillId="2" borderId="16" xfId="1" applyNumberFormat="1" applyFont="1" applyFill="1" applyBorder="1" applyAlignment="1">
      <alignment horizontal="center" vertical="center" shrinkToFit="1"/>
    </xf>
    <xf numFmtId="0" fontId="33" fillId="0" borderId="108" xfId="1" applyFont="1" applyBorder="1" applyAlignment="1">
      <alignment horizontal="center" vertical="center" shrinkToFit="1"/>
    </xf>
    <xf numFmtId="0" fontId="33" fillId="0" borderId="90" xfId="1" applyFont="1" applyBorder="1" applyAlignment="1">
      <alignment horizontal="center" vertical="center" shrinkToFit="1"/>
    </xf>
    <xf numFmtId="179" fontId="33" fillId="18" borderId="52" xfId="1" applyNumberFormat="1" applyFont="1" applyFill="1" applyBorder="1" applyAlignment="1">
      <alignment horizontal="center" vertical="center" shrinkToFit="1"/>
    </xf>
    <xf numFmtId="0" fontId="40" fillId="0" borderId="51" xfId="1" applyFont="1" applyBorder="1" applyAlignment="1">
      <alignment horizontal="center" vertical="center" shrinkToFit="1"/>
    </xf>
    <xf numFmtId="0" fontId="40" fillId="0" borderId="4" xfId="1" applyFont="1" applyBorder="1" applyAlignment="1">
      <alignment horizontal="center" vertical="center" shrinkToFit="1"/>
    </xf>
    <xf numFmtId="0" fontId="40" fillId="0" borderId="38" xfId="1" applyFont="1" applyBorder="1" applyAlignment="1">
      <alignment horizontal="center" vertical="center" shrinkToFit="1"/>
    </xf>
    <xf numFmtId="0" fontId="40" fillId="0" borderId="93" xfId="1" applyFont="1" applyBorder="1" applyAlignment="1">
      <alignment horizontal="center" vertical="center" shrinkToFit="1"/>
    </xf>
    <xf numFmtId="0" fontId="40" fillId="0" borderId="79" xfId="1" applyFont="1" applyBorder="1" applyAlignment="1">
      <alignment horizontal="center" vertical="center" shrinkToFit="1"/>
    </xf>
    <xf numFmtId="0" fontId="40" fillId="0" borderId="28" xfId="1" applyFont="1" applyBorder="1" applyAlignment="1">
      <alignment horizontal="center" vertical="center" shrinkToFit="1"/>
    </xf>
    <xf numFmtId="0" fontId="43" fillId="0" borderId="35" xfId="1" applyFont="1" applyBorder="1" applyAlignment="1">
      <alignment horizontal="center" vertical="center" justifyLastLine="1" shrinkToFit="1"/>
    </xf>
    <xf numFmtId="0" fontId="43" fillId="0" borderId="31" xfId="1" applyFont="1" applyBorder="1" applyAlignment="1">
      <alignment horizontal="center" vertical="center" justifyLastLine="1" shrinkToFit="1"/>
    </xf>
    <xf numFmtId="0" fontId="43" fillId="0" borderId="7" xfId="1" applyFont="1" applyBorder="1" applyAlignment="1">
      <alignment horizontal="center" vertical="center" justifyLastLine="1" shrinkToFit="1"/>
    </xf>
    <xf numFmtId="0" fontId="30" fillId="18" borderId="94" xfId="1" applyNumberFormat="1" applyFont="1" applyFill="1" applyBorder="1" applyAlignment="1">
      <alignment horizontal="center" vertical="center" shrinkToFit="1"/>
    </xf>
    <xf numFmtId="0" fontId="30" fillId="18" borderId="4" xfId="1" applyNumberFormat="1" applyFont="1" applyFill="1" applyBorder="1" applyAlignment="1">
      <alignment horizontal="center" vertical="center" shrinkToFit="1"/>
    </xf>
    <xf numFmtId="0" fontId="30" fillId="18" borderId="33" xfId="1" applyNumberFormat="1" applyFont="1" applyFill="1" applyBorder="1" applyAlignment="1">
      <alignment horizontal="center" vertical="center" shrinkToFit="1"/>
    </xf>
    <xf numFmtId="0" fontId="30" fillId="18" borderId="59" xfId="1" applyNumberFormat="1" applyFont="1" applyFill="1" applyBorder="1" applyAlignment="1">
      <alignment horizontal="center" vertical="center" shrinkToFit="1"/>
    </xf>
    <xf numFmtId="0" fontId="30" fillId="18" borderId="79" xfId="1" applyNumberFormat="1" applyFont="1" applyFill="1" applyBorder="1" applyAlignment="1">
      <alignment horizontal="center" vertical="center" shrinkToFit="1"/>
    </xf>
    <xf numFmtId="0" fontId="30" fillId="18" borderId="92" xfId="1" applyNumberFormat="1" applyFont="1" applyFill="1" applyBorder="1" applyAlignment="1">
      <alignment horizontal="center" vertical="center" shrinkToFit="1"/>
    </xf>
    <xf numFmtId="0" fontId="33" fillId="0" borderId="89" xfId="1" applyFont="1" applyBorder="1" applyAlignment="1">
      <alignment horizontal="center" vertical="center" justifyLastLine="1" shrinkToFit="1"/>
    </xf>
    <xf numFmtId="0" fontId="33" fillId="0" borderId="88" xfId="1" applyFont="1" applyBorder="1" applyAlignment="1">
      <alignment horizontal="center" vertical="center" justifyLastLine="1" shrinkToFit="1"/>
    </xf>
    <xf numFmtId="0" fontId="33" fillId="0" borderId="91" xfId="1" applyFont="1" applyBorder="1" applyAlignment="1">
      <alignment horizontal="center" vertical="center" justifyLastLine="1" shrinkToFit="1"/>
    </xf>
    <xf numFmtId="0" fontId="33" fillId="10" borderId="31" xfId="1" applyFont="1" applyFill="1" applyBorder="1" applyAlignment="1">
      <alignment horizontal="center" vertical="center" shrinkToFit="1"/>
    </xf>
    <xf numFmtId="0" fontId="33" fillId="10" borderId="30" xfId="1" applyFont="1" applyFill="1" applyBorder="1" applyAlignment="1">
      <alignment horizontal="center" vertical="center" shrinkToFit="1"/>
    </xf>
    <xf numFmtId="0" fontId="35" fillId="18" borderId="94" xfId="1" applyNumberFormat="1" applyFont="1" applyFill="1" applyBorder="1" applyAlignment="1">
      <alignment horizontal="center" vertical="center" shrinkToFit="1"/>
    </xf>
    <xf numFmtId="0" fontId="35" fillId="18" borderId="4" xfId="1" applyNumberFormat="1" applyFont="1" applyFill="1" applyBorder="1" applyAlignment="1">
      <alignment horizontal="center" vertical="center" shrinkToFit="1"/>
    </xf>
    <xf numFmtId="0" fontId="35" fillId="18" borderId="33" xfId="1" applyNumberFormat="1" applyFont="1" applyFill="1" applyBorder="1" applyAlignment="1">
      <alignment horizontal="center" vertical="center" shrinkToFit="1"/>
    </xf>
    <xf numFmtId="0" fontId="35" fillId="18" borderId="59" xfId="1" applyNumberFormat="1" applyFont="1" applyFill="1" applyBorder="1" applyAlignment="1">
      <alignment horizontal="center" vertical="center" shrinkToFit="1"/>
    </xf>
    <xf numFmtId="0" fontId="35" fillId="18" borderId="79" xfId="1" applyNumberFormat="1" applyFont="1" applyFill="1" applyBorder="1" applyAlignment="1">
      <alignment horizontal="center" vertical="center" shrinkToFit="1"/>
    </xf>
    <xf numFmtId="0" fontId="35" fillId="18" borderId="92" xfId="1" applyNumberFormat="1" applyFont="1" applyFill="1" applyBorder="1" applyAlignment="1">
      <alignment horizontal="center" vertical="center" shrinkToFit="1"/>
    </xf>
    <xf numFmtId="0" fontId="33" fillId="0" borderId="93" xfId="1" applyFont="1" applyBorder="1" applyAlignment="1">
      <alignment horizontal="center" vertical="center" justifyLastLine="1" shrinkToFit="1"/>
    </xf>
    <xf numFmtId="0" fontId="33" fillId="0" borderId="79" xfId="1" applyFont="1" applyBorder="1" applyAlignment="1">
      <alignment horizontal="center" vertical="center" justifyLastLine="1" shrinkToFit="1"/>
    </xf>
    <xf numFmtId="0" fontId="33" fillId="0" borderId="92" xfId="1" applyFont="1" applyBorder="1" applyAlignment="1">
      <alignment horizontal="center" vertical="center" justifyLastLine="1" shrinkToFit="1"/>
    </xf>
    <xf numFmtId="0" fontId="35" fillId="10" borderId="41" xfId="1" applyFont="1" applyFill="1" applyBorder="1" applyAlignment="1">
      <alignment horizontal="center" vertical="center" shrinkToFit="1"/>
    </xf>
    <xf numFmtId="0" fontId="43" fillId="0" borderId="36" xfId="1" applyFont="1" applyBorder="1" applyAlignment="1">
      <alignment horizontal="center" vertical="center" justifyLastLine="1" shrinkToFit="1"/>
    </xf>
    <xf numFmtId="0" fontId="43" fillId="0" borderId="23" xfId="1" applyFont="1" applyBorder="1" applyAlignment="1">
      <alignment horizontal="center" vertical="center" justifyLastLine="1" shrinkToFit="1"/>
    </xf>
    <xf numFmtId="0" fontId="43" fillId="0" borderId="10" xfId="1" applyFont="1" applyBorder="1" applyAlignment="1">
      <alignment horizontal="center" vertical="center" justifyLastLine="1" shrinkToFit="1"/>
    </xf>
    <xf numFmtId="178" fontId="33" fillId="18" borderId="17" xfId="1" applyNumberFormat="1" applyFont="1" applyFill="1" applyBorder="1" applyAlignment="1">
      <alignment horizontal="center" vertical="center" shrinkToFit="1"/>
    </xf>
    <xf numFmtId="0" fontId="33" fillId="18" borderId="17" xfId="1" applyFont="1" applyFill="1" applyBorder="1" applyAlignment="1">
      <alignment horizontal="center" vertical="center" shrinkToFit="1"/>
    </xf>
    <xf numFmtId="0" fontId="33" fillId="18" borderId="16" xfId="1" applyFont="1" applyFill="1" applyBorder="1" applyAlignment="1">
      <alignment horizontal="center" vertical="center" shrinkToFit="1"/>
    </xf>
    <xf numFmtId="0" fontId="33" fillId="0" borderId="18" xfId="1" applyFont="1" applyFill="1" applyBorder="1" applyAlignment="1">
      <alignment horizontal="center" vertical="center" shrinkToFit="1"/>
    </xf>
    <xf numFmtId="179" fontId="33" fillId="18" borderId="17" xfId="1" applyNumberFormat="1" applyFont="1" applyFill="1" applyBorder="1" applyAlignment="1">
      <alignment horizontal="center" vertical="center" shrinkToFit="1"/>
    </xf>
    <xf numFmtId="179" fontId="33" fillId="18" borderId="96" xfId="1" applyNumberFormat="1" applyFont="1" applyFill="1" applyBorder="1" applyAlignment="1">
      <alignment horizontal="center" vertical="center" shrinkToFit="1"/>
    </xf>
    <xf numFmtId="179" fontId="33" fillId="18" borderId="20" xfId="1" applyNumberFormat="1" applyFont="1" applyFill="1" applyBorder="1" applyAlignment="1">
      <alignment horizontal="center" vertical="center" shrinkToFit="1"/>
    </xf>
    <xf numFmtId="179" fontId="33" fillId="18" borderId="95" xfId="1" applyNumberFormat="1" applyFont="1" applyFill="1" applyBorder="1" applyAlignment="1">
      <alignment horizontal="center" vertical="center" shrinkToFit="1"/>
    </xf>
    <xf numFmtId="0" fontId="37" fillId="0" borderId="41" xfId="1" applyFont="1" applyBorder="1" applyAlignment="1">
      <alignment horizontal="distributed" vertical="center" justifyLastLine="1" shrinkToFit="1"/>
    </xf>
    <xf numFmtId="0" fontId="37" fillId="0" borderId="6" xfId="1" applyFont="1" applyBorder="1" applyAlignment="1">
      <alignment horizontal="distributed" vertical="center" justifyLastLine="1" shrinkToFit="1"/>
    </xf>
    <xf numFmtId="179" fontId="36" fillId="18" borderId="6" xfId="1" applyNumberFormat="1" applyFont="1" applyFill="1" applyBorder="1" applyAlignment="1">
      <alignment horizontal="center" vertical="center" shrinkToFit="1"/>
    </xf>
    <xf numFmtId="179" fontId="36" fillId="18" borderId="5" xfId="1" applyNumberFormat="1" applyFont="1" applyFill="1" applyBorder="1" applyAlignment="1">
      <alignment horizontal="center" vertical="center" shrinkToFit="1"/>
    </xf>
    <xf numFmtId="179" fontId="32" fillId="18" borderId="39" xfId="1" applyNumberFormat="1" applyFont="1" applyFill="1" applyBorder="1" applyAlignment="1">
      <alignment horizontal="center" vertical="center" justifyLastLine="1" shrinkToFit="1"/>
    </xf>
    <xf numFmtId="179" fontId="32" fillId="18" borderId="2" xfId="1" applyNumberFormat="1" applyFont="1" applyFill="1" applyBorder="1" applyAlignment="1">
      <alignment horizontal="center" vertical="center" justifyLastLine="1" shrinkToFit="1"/>
    </xf>
    <xf numFmtId="179" fontId="32" fillId="18" borderId="41" xfId="1" applyNumberFormat="1" applyFont="1" applyFill="1" applyBorder="1" applyAlignment="1">
      <alignment horizontal="center" vertical="center" justifyLastLine="1" shrinkToFit="1"/>
    </xf>
    <xf numFmtId="179" fontId="33" fillId="18" borderId="53" xfId="1" applyNumberFormat="1" applyFont="1" applyFill="1" applyBorder="1" applyAlignment="1">
      <alignment horizontal="center" vertical="center" shrinkToFit="1"/>
    </xf>
    <xf numFmtId="179" fontId="33" fillId="18" borderId="23" xfId="1" applyNumberFormat="1" applyFont="1" applyFill="1" applyBorder="1" applyAlignment="1">
      <alignment horizontal="center" vertical="center" shrinkToFit="1"/>
    </xf>
    <xf numFmtId="179" fontId="33" fillId="18" borderId="22" xfId="1" applyNumberFormat="1" applyFont="1" applyFill="1" applyBorder="1" applyAlignment="1">
      <alignment horizontal="center" vertical="center" shrinkToFit="1"/>
    </xf>
    <xf numFmtId="0" fontId="0" fillId="0" borderId="111" xfId="0" applyBorder="1" applyAlignment="1">
      <alignment horizontal="center" vertical="center"/>
    </xf>
    <xf numFmtId="0" fontId="0" fillId="0" borderId="34" xfId="0" applyBorder="1" applyAlignment="1">
      <alignment horizontal="center" vertical="center"/>
    </xf>
    <xf numFmtId="0" fontId="0" fillId="0" borderId="46" xfId="0" applyBorder="1" applyAlignment="1">
      <alignment horizontal="center" vertical="center"/>
    </xf>
    <xf numFmtId="0" fontId="0" fillId="0" borderId="108"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109"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33" fillId="10" borderId="109" xfId="1" applyFont="1" applyFill="1" applyBorder="1" applyAlignment="1">
      <alignment horizontal="center" vertical="center" shrinkToFit="1"/>
    </xf>
    <xf numFmtId="0" fontId="33" fillId="10" borderId="56" xfId="1" applyFont="1" applyFill="1" applyBorder="1" applyAlignment="1">
      <alignment horizontal="center" vertical="center" shrinkToFit="1"/>
    </xf>
    <xf numFmtId="0" fontId="33" fillId="10" borderId="57" xfId="1" applyFont="1" applyFill="1" applyBorder="1" applyAlignment="1">
      <alignment horizontal="center" vertical="center" shrinkToFit="1"/>
    </xf>
    <xf numFmtId="0" fontId="32" fillId="0" borderId="55" xfId="1" applyFont="1" applyBorder="1" applyAlignment="1">
      <alignment horizontal="center" vertical="center" shrinkToFit="1"/>
    </xf>
    <xf numFmtId="0" fontId="32" fillId="0" borderId="56" xfId="1" applyFont="1" applyBorder="1" applyAlignment="1">
      <alignment horizontal="center" vertical="center" shrinkToFit="1"/>
    </xf>
    <xf numFmtId="22" fontId="33" fillId="0" borderId="89" xfId="1" applyNumberFormat="1" applyFont="1" applyBorder="1" applyAlignment="1">
      <alignment horizontal="center" vertical="center" shrinkToFit="1"/>
    </xf>
    <xf numFmtId="0" fontId="33" fillId="0" borderId="88" xfId="1" applyFont="1" applyBorder="1" applyAlignment="1">
      <alignment horizontal="center" vertical="center" shrinkToFit="1"/>
    </xf>
    <xf numFmtId="0" fontId="33" fillId="0" borderId="91" xfId="1" applyFont="1" applyBorder="1" applyAlignment="1">
      <alignment horizontal="center" vertical="center" shrinkToFit="1"/>
    </xf>
    <xf numFmtId="0" fontId="0" fillId="0" borderId="93" xfId="0" applyBorder="1" applyAlignment="1">
      <alignment horizontal="center" vertical="center"/>
    </xf>
    <xf numFmtId="0" fontId="0" fillId="0" borderId="79" xfId="0" applyBorder="1" applyAlignment="1">
      <alignment horizontal="center" vertical="center"/>
    </xf>
    <xf numFmtId="0" fontId="0" fillId="0" borderId="92" xfId="0" applyBorder="1" applyAlignment="1">
      <alignment horizontal="center" vertical="center"/>
    </xf>
    <xf numFmtId="0" fontId="32" fillId="0" borderId="12" xfId="1" applyFont="1" applyBorder="1" applyAlignment="1">
      <alignment horizontal="center" vertical="center" justifyLastLine="1" shrinkToFit="1"/>
    </xf>
    <xf numFmtId="0" fontId="32" fillId="0" borderId="9" xfId="1" applyFont="1" applyBorder="1" applyAlignment="1">
      <alignment horizontal="center" vertical="center" justifyLastLine="1" shrinkToFit="1"/>
    </xf>
    <xf numFmtId="0" fontId="55" fillId="10" borderId="37" xfId="0" applyFont="1" applyFill="1" applyBorder="1" applyAlignment="1">
      <alignment horizontal="center" vertical="center" shrinkToFit="1"/>
    </xf>
    <xf numFmtId="0" fontId="55" fillId="10" borderId="0" xfId="0" applyFont="1" applyFill="1" applyBorder="1" applyAlignment="1">
      <alignment horizontal="center" vertical="center" shrinkToFit="1"/>
    </xf>
    <xf numFmtId="0" fontId="55" fillId="10" borderId="34" xfId="0" applyFont="1" applyFill="1" applyBorder="1" applyAlignment="1">
      <alignment horizontal="center" vertical="center" shrinkToFit="1"/>
    </xf>
    <xf numFmtId="0" fontId="55" fillId="10" borderId="46" xfId="0" applyFont="1" applyFill="1" applyBorder="1" applyAlignment="1">
      <alignment horizontal="center" vertical="center" shrinkToFit="1"/>
    </xf>
    <xf numFmtId="0" fontId="55" fillId="10" borderId="47" xfId="0" applyFont="1" applyFill="1" applyBorder="1" applyAlignment="1">
      <alignment horizontal="center" vertical="center" shrinkToFit="1"/>
    </xf>
    <xf numFmtId="0" fontId="55" fillId="10" borderId="55" xfId="0" applyFont="1" applyFill="1" applyBorder="1" applyAlignment="1">
      <alignment horizontal="center" vertical="center" shrinkToFit="1"/>
    </xf>
    <xf numFmtId="0" fontId="55" fillId="10" borderId="56" xfId="0" applyFont="1" applyFill="1" applyBorder="1" applyAlignment="1">
      <alignment horizontal="center" vertical="center" shrinkToFit="1"/>
    </xf>
    <xf numFmtId="0" fontId="55" fillId="10" borderId="57" xfId="0" applyFont="1" applyFill="1" applyBorder="1" applyAlignment="1">
      <alignment horizontal="center" vertical="center" shrinkToFit="1"/>
    </xf>
    <xf numFmtId="0" fontId="33" fillId="10" borderId="108" xfId="1" applyFont="1" applyFill="1" applyBorder="1" applyAlignment="1">
      <alignment horizontal="center" vertical="center" justifyLastLine="1" shrinkToFit="1"/>
    </xf>
    <xf numFmtId="0" fontId="33" fillId="10" borderId="47" xfId="1" applyFont="1" applyFill="1" applyBorder="1" applyAlignment="1">
      <alignment horizontal="center" vertical="center" justifyLastLine="1" shrinkToFit="1"/>
    </xf>
    <xf numFmtId="0" fontId="33" fillId="10" borderId="49" xfId="1" applyFont="1" applyFill="1" applyBorder="1" applyAlignment="1">
      <alignment horizontal="center" vertical="center" justifyLastLine="1" shrinkToFit="1"/>
    </xf>
    <xf numFmtId="0" fontId="55" fillId="10" borderId="51" xfId="0" applyFont="1" applyFill="1" applyBorder="1" applyAlignment="1">
      <alignment horizontal="center" vertical="center" shrinkToFit="1"/>
    </xf>
    <xf numFmtId="0" fontId="55" fillId="10" borderId="4" xfId="0" applyFont="1" applyFill="1" applyBorder="1" applyAlignment="1">
      <alignment horizontal="center" vertical="center" shrinkToFit="1"/>
    </xf>
    <xf numFmtId="0" fontId="55" fillId="10" borderId="33" xfId="0" applyFont="1" applyFill="1" applyBorder="1" applyAlignment="1">
      <alignment horizontal="center" vertical="center" shrinkToFit="1"/>
    </xf>
    <xf numFmtId="178" fontId="57" fillId="18" borderId="13" xfId="0" applyNumberFormat="1" applyFont="1" applyFill="1" applyBorder="1" applyAlignment="1">
      <alignment horizontal="center" vertical="center" shrinkToFit="1"/>
    </xf>
    <xf numFmtId="178" fontId="57" fillId="18" borderId="12" xfId="0" applyNumberFormat="1" applyFont="1" applyFill="1" applyBorder="1" applyAlignment="1">
      <alignment horizontal="center" vertical="center" shrinkToFit="1"/>
    </xf>
    <xf numFmtId="178" fontId="57" fillId="18" borderId="2" xfId="0" applyNumberFormat="1" applyFont="1" applyFill="1" applyBorder="1" applyAlignment="1">
      <alignment horizontal="center" vertical="center" shrinkToFit="1"/>
    </xf>
    <xf numFmtId="178" fontId="57" fillId="18" borderId="27" xfId="0" applyNumberFormat="1" applyFont="1" applyFill="1" applyBorder="1" applyAlignment="1">
      <alignment horizontal="center" vertical="center" shrinkToFit="1"/>
    </xf>
    <xf numFmtId="0" fontId="0" fillId="0" borderId="91" xfId="0" applyBorder="1" applyAlignment="1">
      <alignment horizontal="center" vertical="center"/>
    </xf>
    <xf numFmtId="0" fontId="56" fillId="10" borderId="8" xfId="0" applyFont="1" applyFill="1" applyBorder="1" applyAlignment="1">
      <alignment horizontal="center" vertical="center" shrinkToFit="1"/>
    </xf>
    <xf numFmtId="0" fontId="56" fillId="10" borderId="1" xfId="0" applyFont="1" applyFill="1" applyBorder="1" applyAlignment="1">
      <alignment horizontal="center" vertical="center" shrinkToFit="1"/>
    </xf>
    <xf numFmtId="0" fontId="0" fillId="0" borderId="26" xfId="0" applyBorder="1" applyAlignment="1">
      <alignment horizontal="center" vertical="center"/>
    </xf>
    <xf numFmtId="0" fontId="45" fillId="0" borderId="101" xfId="2" applyFont="1" applyBorder="1" applyAlignment="1">
      <alignment horizontal="center" vertical="center" shrinkToFit="1"/>
    </xf>
    <xf numFmtId="0" fontId="45" fillId="0" borderId="100" xfId="2" applyFont="1" applyBorder="1" applyAlignment="1">
      <alignment horizontal="center" vertical="center" shrinkToFit="1"/>
    </xf>
    <xf numFmtId="0" fontId="45" fillId="0" borderId="102" xfId="2" applyFont="1" applyBorder="1" applyAlignment="1">
      <alignment horizontal="center" vertical="center" shrinkToFit="1"/>
    </xf>
    <xf numFmtId="0" fontId="45" fillId="0" borderId="89" xfId="2" applyFont="1" applyBorder="1" applyAlignment="1">
      <alignment horizontal="center" vertical="center" shrinkToFit="1"/>
    </xf>
    <xf numFmtId="0" fontId="45" fillId="0" borderId="88" xfId="2" applyFont="1" applyBorder="1" applyAlignment="1">
      <alignment horizontal="center" vertical="center" shrinkToFit="1"/>
    </xf>
    <xf numFmtId="0" fontId="45" fillId="0" borderId="14" xfId="2" applyFont="1" applyBorder="1" applyAlignment="1">
      <alignment horizontal="center" vertical="center" shrinkToFit="1"/>
    </xf>
    <xf numFmtId="0" fontId="45" fillId="0" borderId="99" xfId="2" applyFont="1" applyBorder="1" applyAlignment="1">
      <alignment horizontal="center" vertical="center" shrinkToFit="1"/>
    </xf>
    <xf numFmtId="0" fontId="45" fillId="0" borderId="98" xfId="2" applyFont="1" applyBorder="1" applyAlignment="1">
      <alignment horizontal="center" vertical="center" shrinkToFit="1"/>
    </xf>
    <xf numFmtId="0" fontId="45" fillId="0" borderId="97" xfId="2" applyFont="1" applyBorder="1" applyAlignment="1">
      <alignment horizontal="center" vertical="center" shrinkToFit="1"/>
    </xf>
    <xf numFmtId="0" fontId="45" fillId="0" borderId="83" xfId="2" applyFont="1" applyBorder="1" applyAlignment="1">
      <alignment horizontal="center" vertical="center" shrinkToFit="1"/>
    </xf>
    <xf numFmtId="0" fontId="45" fillId="0" borderId="0" xfId="2" applyFont="1" applyBorder="1" applyAlignment="1">
      <alignment horizontal="center" vertical="center" shrinkToFit="1"/>
    </xf>
    <xf numFmtId="0" fontId="45" fillId="0" borderId="47" xfId="2" applyFont="1" applyBorder="1" applyAlignment="1">
      <alignment horizontal="center" vertical="center" shrinkToFit="1"/>
    </xf>
    <xf numFmtId="0" fontId="45" fillId="0" borderId="56" xfId="2" applyFont="1" applyBorder="1" applyAlignment="1">
      <alignment horizontal="center" vertical="center" shrinkToFit="1"/>
    </xf>
    <xf numFmtId="0" fontId="45" fillId="0" borderId="57" xfId="2" applyFont="1" applyBorder="1" applyAlignment="1">
      <alignment horizontal="center" vertical="center" shrinkToFit="1"/>
    </xf>
    <xf numFmtId="0" fontId="45" fillId="0" borderId="55" xfId="2" applyFont="1" applyBorder="1" applyAlignment="1">
      <alignment horizontal="center" vertical="center" shrinkToFit="1"/>
    </xf>
    <xf numFmtId="0" fontId="45" fillId="0" borderId="21" xfId="2" applyFont="1" applyBorder="1" applyAlignment="1">
      <alignment horizontal="center" vertical="center" shrinkToFit="1"/>
    </xf>
    <xf numFmtId="0" fontId="45" fillId="0" borderId="20" xfId="2" applyFont="1" applyBorder="1" applyAlignment="1">
      <alignment horizontal="center" vertical="center" shrinkToFit="1"/>
    </xf>
    <xf numFmtId="0" fontId="49" fillId="0" borderId="45" xfId="2" applyFont="1" applyBorder="1" applyAlignment="1">
      <alignment horizontal="distributed" vertical="center" justifyLastLine="1" shrinkToFit="1"/>
    </xf>
    <xf numFmtId="0" fontId="49" fillId="0" borderId="34" xfId="2" applyFont="1" applyBorder="1" applyAlignment="1">
      <alignment horizontal="distributed" vertical="center" justifyLastLine="1" shrinkToFit="1"/>
    </xf>
    <xf numFmtId="0" fontId="49" fillId="0" borderId="46" xfId="2" applyFont="1" applyBorder="1" applyAlignment="1">
      <alignment horizontal="distributed" vertical="center" justifyLastLine="1" shrinkToFit="1"/>
    </xf>
    <xf numFmtId="0" fontId="49" fillId="0" borderId="37" xfId="2" applyFont="1" applyBorder="1" applyAlignment="1">
      <alignment horizontal="distributed" vertical="center" justifyLastLine="1" shrinkToFit="1"/>
    </xf>
    <xf numFmtId="0" fontId="49" fillId="0" borderId="0" xfId="2" applyFont="1" applyBorder="1" applyAlignment="1">
      <alignment horizontal="distributed" vertical="center" justifyLastLine="1" shrinkToFit="1"/>
    </xf>
    <xf numFmtId="0" fontId="49" fillId="0" borderId="47" xfId="2" applyFont="1" applyBorder="1" applyAlignment="1">
      <alignment horizontal="distributed" vertical="center" justifyLastLine="1" shrinkToFit="1"/>
    </xf>
    <xf numFmtId="0" fontId="49" fillId="0" borderId="55" xfId="2" applyFont="1" applyBorder="1" applyAlignment="1">
      <alignment horizontal="distributed" vertical="center" justifyLastLine="1" shrinkToFit="1"/>
    </xf>
    <xf numFmtId="0" fontId="45" fillId="2" borderId="36" xfId="2" applyFont="1" applyFill="1" applyBorder="1" applyAlignment="1">
      <alignment horizontal="center" vertical="center" shrinkToFit="1"/>
    </xf>
    <xf numFmtId="0" fontId="45" fillId="2" borderId="23" xfId="2" applyFont="1" applyFill="1" applyBorder="1" applyAlignment="1">
      <alignment horizontal="center" vertical="center" shrinkToFit="1"/>
    </xf>
    <xf numFmtId="0" fontId="45" fillId="2" borderId="85" xfId="2" applyFont="1" applyFill="1" applyBorder="1" applyAlignment="1">
      <alignment horizontal="center" vertical="center" shrinkToFit="1"/>
    </xf>
    <xf numFmtId="0" fontId="45" fillId="0" borderId="34" xfId="2" applyFont="1" applyBorder="1" applyAlignment="1">
      <alignment horizontal="center" vertical="center" shrinkToFit="1"/>
    </xf>
    <xf numFmtId="0" fontId="45" fillId="0" borderId="46" xfId="2" applyFont="1" applyBorder="1" applyAlignment="1">
      <alignment horizontal="center" vertical="center" shrinkToFit="1"/>
    </xf>
    <xf numFmtId="0" fontId="45" fillId="0" borderId="36" xfId="2" applyFont="1" applyBorder="1" applyAlignment="1">
      <alignment horizontal="center" vertical="center" shrinkToFit="1"/>
    </xf>
    <xf numFmtId="0" fontId="45" fillId="0" borderId="23" xfId="2" applyFont="1" applyBorder="1" applyAlignment="1">
      <alignment horizontal="center" vertical="center" shrinkToFit="1"/>
    </xf>
    <xf numFmtId="0" fontId="45" fillId="0" borderId="22" xfId="2" applyFont="1" applyBorder="1" applyAlignment="1">
      <alignment horizontal="center" vertical="center" shrinkToFit="1"/>
    </xf>
    <xf numFmtId="0" fontId="45" fillId="2" borderId="55" xfId="2" applyFont="1" applyFill="1" applyBorder="1" applyAlignment="1">
      <alignment horizontal="center" vertical="center" shrinkToFit="1"/>
    </xf>
    <xf numFmtId="0" fontId="45" fillId="2" borderId="56" xfId="2" applyFont="1" applyFill="1" applyBorder="1" applyAlignment="1">
      <alignment horizontal="center" vertical="center" shrinkToFit="1"/>
    </xf>
    <xf numFmtId="0" fontId="45" fillId="2" borderId="83" xfId="2" applyFont="1" applyFill="1" applyBorder="1" applyAlignment="1">
      <alignment horizontal="center" vertical="center" shrinkToFit="1"/>
    </xf>
    <xf numFmtId="0" fontId="45" fillId="0" borderId="37" xfId="2" applyFont="1" applyBorder="1" applyAlignment="1">
      <alignment horizontal="center" vertical="center" shrinkToFit="1"/>
    </xf>
    <xf numFmtId="0" fontId="45" fillId="0" borderId="90" xfId="2" applyFont="1" applyBorder="1" applyAlignment="1">
      <alignment horizontal="center" vertical="center" shrinkToFit="1"/>
    </xf>
    <xf numFmtId="0" fontId="45" fillId="0" borderId="93" xfId="2" applyFont="1" applyBorder="1" applyAlignment="1">
      <alignment horizontal="center" vertical="center" shrinkToFit="1"/>
    </xf>
    <xf numFmtId="0" fontId="45" fillId="0" borderId="79" xfId="2" applyFont="1" applyBorder="1" applyAlignment="1">
      <alignment horizontal="center" vertical="center" shrinkToFit="1"/>
    </xf>
    <xf numFmtId="0" fontId="45" fillId="0" borderId="28" xfId="2" applyFont="1" applyBorder="1" applyAlignment="1">
      <alignment horizontal="center" vertical="center" shrinkToFit="1"/>
    </xf>
    <xf numFmtId="0" fontId="48" fillId="0" borderId="45" xfId="2" applyFont="1" applyBorder="1" applyAlignment="1">
      <alignment horizontal="distributed" vertical="center" justifyLastLine="1" shrinkToFit="1"/>
    </xf>
    <xf numFmtId="0" fontId="48" fillId="0" borderId="34" xfId="2" applyFont="1" applyBorder="1" applyAlignment="1">
      <alignment horizontal="distributed" vertical="center" justifyLastLine="1" shrinkToFit="1"/>
    </xf>
    <xf numFmtId="0" fontId="48" fillId="0" borderId="46" xfId="2" applyFont="1" applyBorder="1" applyAlignment="1">
      <alignment horizontal="distributed" vertical="center" justifyLastLine="1" shrinkToFit="1"/>
    </xf>
    <xf numFmtId="0" fontId="48" fillId="0" borderId="55" xfId="2" applyFont="1" applyBorder="1" applyAlignment="1">
      <alignment horizontal="distributed" vertical="center" justifyLastLine="1" shrinkToFit="1"/>
    </xf>
    <xf numFmtId="0" fontId="48" fillId="0" borderId="56" xfId="2" applyFont="1" applyBorder="1" applyAlignment="1">
      <alignment horizontal="distributed" vertical="center" justifyLastLine="1" shrinkToFit="1"/>
    </xf>
    <xf numFmtId="0" fontId="48" fillId="0" borderId="57" xfId="2" applyFont="1" applyBorder="1" applyAlignment="1">
      <alignment horizontal="distributed" vertical="center" justifyLastLine="1" shrinkToFit="1"/>
    </xf>
    <xf numFmtId="0" fontId="45" fillId="2" borderId="45" xfId="2" applyFont="1" applyFill="1" applyBorder="1" applyAlignment="1">
      <alignment horizontal="center" vertical="center" shrinkToFit="1"/>
    </xf>
    <xf numFmtId="0" fontId="45" fillId="2" borderId="34" xfId="2" applyFont="1" applyFill="1" applyBorder="1" applyAlignment="1">
      <alignment horizontal="center" vertical="center" shrinkToFit="1"/>
    </xf>
    <xf numFmtId="0" fontId="45" fillId="2" borderId="46" xfId="2" applyFont="1" applyFill="1" applyBorder="1" applyAlignment="1">
      <alignment horizontal="center" vertical="center" shrinkToFit="1"/>
    </xf>
    <xf numFmtId="0" fontId="45" fillId="2" borderId="57" xfId="2" applyFont="1" applyFill="1" applyBorder="1" applyAlignment="1">
      <alignment horizontal="center" vertical="center" shrinkToFit="1"/>
    </xf>
    <xf numFmtId="0" fontId="45" fillId="0" borderId="21" xfId="2" applyFont="1" applyBorder="1" applyAlignment="1">
      <alignment horizontal="left" vertical="center" shrinkToFit="1"/>
    </xf>
    <xf numFmtId="0" fontId="45" fillId="0" borderId="20" xfId="2" applyFont="1" applyBorder="1" applyAlignment="1">
      <alignment horizontal="left" vertical="center" shrinkToFit="1"/>
    </xf>
    <xf numFmtId="0" fontId="45" fillId="0" borderId="19" xfId="2" applyFont="1" applyBorder="1" applyAlignment="1">
      <alignment horizontal="left" vertical="center" shrinkToFit="1"/>
    </xf>
    <xf numFmtId="0" fontId="45" fillId="0" borderId="19" xfId="2" applyFont="1" applyBorder="1" applyAlignment="1">
      <alignment horizontal="center" vertical="center" shrinkToFit="1"/>
    </xf>
    <xf numFmtId="0" fontId="45" fillId="0" borderId="91" xfId="2" applyFont="1" applyBorder="1" applyAlignment="1">
      <alignment horizontal="center" vertical="center" shrinkToFit="1"/>
    </xf>
    <xf numFmtId="0" fontId="45" fillId="0" borderId="4" xfId="2" applyFont="1" applyBorder="1" applyAlignment="1">
      <alignment horizontal="center" vertical="center" shrinkToFit="1"/>
    </xf>
    <xf numFmtId="0" fontId="45" fillId="0" borderId="38" xfId="2" applyFont="1" applyBorder="1" applyAlignment="1">
      <alignment horizontal="center" vertical="center" shrinkToFit="1"/>
    </xf>
    <xf numFmtId="0" fontId="45" fillId="0" borderId="33" xfId="2" applyFont="1" applyBorder="1" applyAlignment="1">
      <alignment horizontal="center" vertical="center" shrinkToFit="1"/>
    </xf>
    <xf numFmtId="0" fontId="45" fillId="0" borderId="92" xfId="2" applyFont="1" applyBorder="1" applyAlignment="1">
      <alignment horizontal="center" vertical="center" shrinkToFit="1"/>
    </xf>
    <xf numFmtId="0" fontId="48" fillId="0" borderId="45" xfId="2" applyFont="1" applyBorder="1" applyAlignment="1">
      <alignment horizontal="center" vertical="center" shrinkToFit="1"/>
    </xf>
    <xf numFmtId="0" fontId="48" fillId="0" borderId="34" xfId="2" applyFont="1" applyBorder="1" applyAlignment="1">
      <alignment horizontal="center" vertical="center" shrinkToFit="1"/>
    </xf>
    <xf numFmtId="0" fontId="48" fillId="0" borderId="46" xfId="2" applyFont="1" applyBorder="1" applyAlignment="1">
      <alignment horizontal="center" vertical="center" shrinkToFit="1"/>
    </xf>
    <xf numFmtId="0" fontId="48" fillId="0" borderId="55" xfId="2" applyFont="1" applyBorder="1" applyAlignment="1">
      <alignment horizontal="center" vertical="center" shrinkToFit="1"/>
    </xf>
    <xf numFmtId="0" fontId="48" fillId="0" borderId="56" xfId="2" applyFont="1" applyBorder="1" applyAlignment="1">
      <alignment horizontal="center" vertical="center" shrinkToFit="1"/>
    </xf>
    <xf numFmtId="0" fontId="45" fillId="0" borderId="96" xfId="2" applyFont="1" applyBorder="1" applyAlignment="1">
      <alignment horizontal="distributed" vertical="center" justifyLastLine="1" shrinkToFit="1"/>
    </xf>
    <xf numFmtId="0" fontId="45" fillId="0" borderId="20" xfId="2" applyFont="1" applyBorder="1" applyAlignment="1">
      <alignment horizontal="distributed" vertical="center" justifyLastLine="1" shrinkToFit="1"/>
    </xf>
    <xf numFmtId="0" fontId="45" fillId="0" borderId="95" xfId="2" applyFont="1" applyBorder="1" applyAlignment="1">
      <alignment horizontal="distributed" vertical="center" justifyLastLine="1" shrinkToFit="1"/>
    </xf>
    <xf numFmtId="0" fontId="45" fillId="0" borderId="19" xfId="2" applyFont="1" applyBorder="1" applyAlignment="1">
      <alignment horizontal="distributed" vertical="center" justifyLastLine="1" shrinkToFit="1"/>
    </xf>
    <xf numFmtId="0" fontId="45" fillId="0" borderId="45" xfId="2" applyFont="1" applyBorder="1" applyAlignment="1">
      <alignment horizontal="center" vertical="center" shrinkToFit="1"/>
    </xf>
    <xf numFmtId="0" fontId="45" fillId="0" borderId="81" xfId="2" applyFont="1" applyBorder="1" applyAlignment="1">
      <alignment horizontal="center" vertical="center" shrinkToFit="1"/>
    </xf>
    <xf numFmtId="0" fontId="45" fillId="2" borderId="51" xfId="2" applyFont="1" applyFill="1" applyBorder="1" applyAlignment="1">
      <alignment horizontal="center" vertical="center" shrinkToFit="1"/>
    </xf>
    <xf numFmtId="0" fontId="45" fillId="2" borderId="4" xfId="2" applyFont="1" applyFill="1" applyBorder="1" applyAlignment="1">
      <alignment horizontal="center" vertical="center" shrinkToFit="1"/>
    </xf>
    <xf numFmtId="0" fontId="45" fillId="2" borderId="38" xfId="2" applyFont="1" applyFill="1" applyBorder="1" applyAlignment="1">
      <alignment horizontal="center" vertical="center" shrinkToFit="1"/>
    </xf>
    <xf numFmtId="0" fontId="45" fillId="2" borderId="93" xfId="2" applyFont="1" applyFill="1" applyBorder="1" applyAlignment="1">
      <alignment horizontal="center" vertical="center" shrinkToFit="1"/>
    </xf>
    <xf numFmtId="0" fontId="45" fillId="2" borderId="79" xfId="2" applyFont="1" applyFill="1" applyBorder="1" applyAlignment="1">
      <alignment horizontal="center" vertical="center" shrinkToFit="1"/>
    </xf>
    <xf numFmtId="0" fontId="45" fillId="2" borderId="28" xfId="2" applyFont="1" applyFill="1" applyBorder="1" applyAlignment="1">
      <alignment horizontal="center" vertical="center" shrinkToFit="1"/>
    </xf>
    <xf numFmtId="0" fontId="45" fillId="2" borderId="33" xfId="2" applyFont="1" applyFill="1" applyBorder="1" applyAlignment="1">
      <alignment horizontal="center" vertical="center" shrinkToFit="1"/>
    </xf>
    <xf numFmtId="0" fontId="45" fillId="2" borderId="92" xfId="2" applyFont="1" applyFill="1" applyBorder="1" applyAlignment="1">
      <alignment horizontal="center" vertical="center" shrinkToFit="1"/>
    </xf>
    <xf numFmtId="0" fontId="45" fillId="0" borderId="51" xfId="2" applyFont="1" applyBorder="1" applyAlignment="1">
      <alignment horizontal="center" vertical="center" shrinkToFit="1"/>
    </xf>
    <xf numFmtId="0" fontId="45" fillId="0" borderId="26" xfId="2" applyFont="1" applyBorder="1" applyAlignment="1">
      <alignment horizontal="center" vertical="center" shrinkToFit="1"/>
    </xf>
    <xf numFmtId="0" fontId="45" fillId="0" borderId="29" xfId="2" applyFont="1" applyBorder="1" applyAlignment="1">
      <alignment horizontal="center" vertical="center" shrinkToFit="1"/>
    </xf>
    <xf numFmtId="0" fontId="45" fillId="0" borderId="32" xfId="2" applyFont="1" applyBorder="1" applyAlignment="1">
      <alignment horizontal="center" vertical="center" shrinkToFit="1"/>
    </xf>
    <xf numFmtId="0" fontId="45" fillId="2" borderId="37" xfId="2" applyFont="1" applyFill="1" applyBorder="1" applyAlignment="1">
      <alignment horizontal="center" vertical="center" shrinkToFit="1"/>
    </xf>
    <xf numFmtId="0" fontId="45" fillId="2" borderId="0" xfId="2" applyFont="1" applyFill="1" applyBorder="1" applyAlignment="1">
      <alignment horizontal="center" vertical="center" shrinkToFit="1"/>
    </xf>
    <xf numFmtId="0" fontId="45" fillId="2" borderId="90" xfId="2" applyFont="1" applyFill="1" applyBorder="1" applyAlignment="1">
      <alignment horizontal="center" vertical="center" shrinkToFit="1"/>
    </xf>
    <xf numFmtId="0" fontId="45" fillId="2" borderId="80" xfId="2" applyFont="1" applyFill="1" applyBorder="1" applyAlignment="1">
      <alignment horizontal="center" vertical="center" shrinkToFit="1"/>
    </xf>
    <xf numFmtId="0" fontId="45" fillId="2" borderId="47" xfId="2" applyFont="1" applyFill="1" applyBorder="1" applyAlignment="1">
      <alignment horizontal="center" vertical="center" shrinkToFit="1"/>
    </xf>
    <xf numFmtId="0" fontId="45" fillId="2" borderId="22" xfId="2" applyFont="1" applyFill="1" applyBorder="1" applyAlignment="1">
      <alignment horizontal="center" vertical="center" shrinkToFit="1"/>
    </xf>
    <xf numFmtId="0" fontId="52" fillId="0" borderId="45" xfId="2" quotePrefix="1" applyFont="1" applyBorder="1" applyAlignment="1">
      <alignment horizontal="center" vertical="center" shrinkToFit="1"/>
    </xf>
    <xf numFmtId="0" fontId="51" fillId="0" borderId="34" xfId="2" applyFont="1" applyBorder="1" applyAlignment="1">
      <alignment horizontal="center" vertical="center" shrinkToFit="1"/>
    </xf>
    <xf numFmtId="0" fontId="51" fillId="0" borderId="46" xfId="2" applyFont="1" applyBorder="1" applyAlignment="1">
      <alignment horizontal="center" vertical="center" shrinkToFit="1"/>
    </xf>
    <xf numFmtId="0" fontId="51" fillId="0" borderId="37" xfId="2" applyFont="1" applyBorder="1" applyAlignment="1">
      <alignment horizontal="center" vertical="center" shrinkToFit="1"/>
    </xf>
    <xf numFmtId="0" fontId="51" fillId="0" borderId="0" xfId="2" applyFont="1" applyBorder="1" applyAlignment="1">
      <alignment horizontal="center" vertical="center" shrinkToFit="1"/>
    </xf>
    <xf numFmtId="0" fontId="51" fillId="0" borderId="47" xfId="2" applyFont="1" applyBorder="1" applyAlignment="1">
      <alignment horizontal="center" vertical="center" shrinkToFit="1"/>
    </xf>
    <xf numFmtId="0" fontId="49" fillId="0" borderId="56" xfId="2" applyFont="1" applyBorder="1" applyAlignment="1">
      <alignment horizontal="distributed" vertical="center" justifyLastLine="1" shrinkToFit="1"/>
    </xf>
    <xf numFmtId="0" fontId="49" fillId="0" borderId="57" xfId="2" applyFont="1" applyBorder="1" applyAlignment="1">
      <alignment horizontal="distributed" vertical="center" justifyLastLine="1" shrinkToFit="1"/>
    </xf>
    <xf numFmtId="0" fontId="50" fillId="0" borderId="45" xfId="2" applyFont="1" applyBorder="1" applyAlignment="1">
      <alignment horizontal="center" vertical="center" shrinkToFit="1"/>
    </xf>
    <xf numFmtId="0" fontId="50" fillId="0" borderId="34" xfId="2" applyFont="1" applyBorder="1" applyAlignment="1">
      <alignment horizontal="center" vertical="center" shrinkToFit="1"/>
    </xf>
    <xf numFmtId="0" fontId="50" fillId="0" borderId="46" xfId="2" applyFont="1" applyBorder="1" applyAlignment="1">
      <alignment horizontal="center" vertical="center" shrinkToFit="1"/>
    </xf>
    <xf numFmtId="0" fontId="50" fillId="0" borderId="37" xfId="2" applyFont="1" applyBorder="1" applyAlignment="1">
      <alignment horizontal="center" vertical="center" shrinkToFit="1"/>
    </xf>
    <xf numFmtId="0" fontId="50" fillId="0" borderId="0" xfId="2" applyFont="1" applyBorder="1" applyAlignment="1">
      <alignment horizontal="center" vertical="center" shrinkToFit="1"/>
    </xf>
    <xf numFmtId="0" fontId="50" fillId="0" borderId="47" xfId="2" applyFont="1" applyBorder="1" applyAlignment="1">
      <alignment horizontal="center" vertical="center" shrinkToFit="1"/>
    </xf>
    <xf numFmtId="0" fontId="50" fillId="0" borderId="55" xfId="2" applyFont="1" applyBorder="1" applyAlignment="1">
      <alignment horizontal="center" vertical="center" shrinkToFit="1"/>
    </xf>
    <xf numFmtId="0" fontId="50" fillId="0" borderId="56" xfId="2" applyFont="1" applyBorder="1" applyAlignment="1">
      <alignment horizontal="center" vertical="center" shrinkToFit="1"/>
    </xf>
    <xf numFmtId="0" fontId="50" fillId="0" borderId="57" xfId="2" applyFont="1" applyBorder="1" applyAlignment="1">
      <alignment horizontal="center" vertical="center" shrinkToFit="1"/>
    </xf>
    <xf numFmtId="0" fontId="45" fillId="0" borderId="105" xfId="2" applyFont="1" applyBorder="1" applyAlignment="1">
      <alignment horizontal="center" vertical="center" shrinkToFit="1"/>
    </xf>
    <xf numFmtId="0" fontId="45" fillId="2" borderId="104" xfId="2" applyFont="1" applyFill="1" applyBorder="1" applyAlignment="1">
      <alignment horizontal="center" vertical="center" shrinkToFit="1"/>
    </xf>
    <xf numFmtId="0" fontId="45" fillId="2" borderId="103" xfId="2" applyFont="1" applyFill="1" applyBorder="1" applyAlignment="1">
      <alignment horizontal="center" vertical="center" shrinkToFit="1"/>
    </xf>
    <xf numFmtId="0" fontId="45" fillId="2" borderId="89" xfId="2" applyFont="1" applyFill="1" applyBorder="1" applyAlignment="1">
      <alignment horizontal="center" vertical="center" shrinkToFit="1"/>
    </xf>
    <xf numFmtId="0" fontId="45" fillId="2" borderId="88" xfId="2" applyFont="1" applyFill="1" applyBorder="1" applyAlignment="1">
      <alignment horizontal="center" vertical="center" shrinkToFit="1"/>
    </xf>
    <xf numFmtId="0" fontId="45" fillId="2" borderId="91" xfId="2" applyFont="1" applyFill="1" applyBorder="1" applyAlignment="1">
      <alignment horizontal="center" vertical="center" shrinkToFit="1"/>
    </xf>
    <xf numFmtId="0" fontId="45" fillId="0" borderId="80" xfId="2" applyFont="1" applyBorder="1" applyAlignment="1">
      <alignment horizontal="center" vertical="center" shrinkToFit="1"/>
    </xf>
    <xf numFmtId="0" fontId="47" fillId="0" borderId="21" xfId="2" applyFont="1" applyBorder="1" applyAlignment="1">
      <alignment horizontal="center" vertical="center" shrinkToFit="1"/>
    </xf>
    <xf numFmtId="0" fontId="47" fillId="0" borderId="20" xfId="2" applyFont="1" applyBorder="1" applyAlignment="1">
      <alignment horizontal="center" vertical="center" shrinkToFit="1"/>
    </xf>
    <xf numFmtId="0" fontId="47" fillId="0" borderId="19" xfId="2" applyFont="1" applyBorder="1" applyAlignment="1">
      <alignment horizontal="center" vertical="center" shrinkToFit="1"/>
    </xf>
    <xf numFmtId="0" fontId="45" fillId="2" borderId="31" xfId="2" applyFont="1" applyFill="1" applyBorder="1" applyAlignment="1">
      <alignment horizontal="center" vertical="center" shrinkToFit="1"/>
    </xf>
    <xf numFmtId="0" fontId="45" fillId="2" borderId="30" xfId="2" applyFont="1" applyFill="1" applyBorder="1" applyAlignment="1">
      <alignment horizontal="center" vertical="center" shrinkToFit="1"/>
    </xf>
    <xf numFmtId="0" fontId="45" fillId="0" borderId="94" xfId="2" applyFont="1" applyBorder="1" applyAlignment="1">
      <alignment horizontal="center" vertical="center" shrinkToFit="1"/>
    </xf>
    <xf numFmtId="0" fontId="45" fillId="0" borderId="59" xfId="2" applyFont="1" applyBorder="1" applyAlignment="1">
      <alignment horizontal="center" vertical="center" shrinkToFit="1"/>
    </xf>
    <xf numFmtId="0" fontId="45" fillId="0" borderId="23" xfId="2" applyFont="1" applyBorder="1" applyAlignment="1">
      <alignment horizontal="right" vertical="center" shrinkToFit="1"/>
    </xf>
    <xf numFmtId="0" fontId="45" fillId="0" borderId="22" xfId="2" applyFont="1" applyBorder="1" applyAlignment="1">
      <alignment horizontal="right" vertical="center" shrinkToFit="1"/>
    </xf>
    <xf numFmtId="0" fontId="45" fillId="0" borderId="23" xfId="2" applyFont="1" applyFill="1" applyBorder="1" applyAlignment="1">
      <alignment horizontal="right" vertical="center" shrinkToFit="1"/>
    </xf>
    <xf numFmtId="0" fontId="45" fillId="0" borderId="22" xfId="2" applyFont="1" applyFill="1" applyBorder="1" applyAlignment="1">
      <alignment horizontal="right" vertical="center" shrinkToFit="1"/>
    </xf>
    <xf numFmtId="0" fontId="45" fillId="0" borderId="89" xfId="2" applyFont="1" applyBorder="1" applyAlignment="1">
      <alignment horizontal="left" vertical="center" shrinkToFit="1"/>
    </xf>
    <xf numFmtId="0" fontId="45" fillId="0" borderId="88" xfId="2" applyFont="1" applyBorder="1" applyAlignment="1">
      <alignment horizontal="left" vertical="center" shrinkToFit="1"/>
    </xf>
    <xf numFmtId="0" fontId="45" fillId="0" borderId="87" xfId="2" applyFont="1" applyBorder="1" applyAlignment="1">
      <alignment horizontal="left" vertical="center" shrinkToFit="1"/>
    </xf>
    <xf numFmtId="0" fontId="45" fillId="0" borderId="88" xfId="2" applyFont="1" applyBorder="1" applyAlignment="1">
      <alignment horizontal="right" vertical="center" shrinkToFit="1"/>
    </xf>
    <xf numFmtId="0" fontId="45" fillId="0" borderId="91" xfId="2" applyFont="1" applyBorder="1" applyAlignment="1">
      <alignment horizontal="right" vertical="center" shrinkToFit="1"/>
    </xf>
    <xf numFmtId="0" fontId="45" fillId="2" borderId="35" xfId="2" applyFont="1" applyFill="1" applyBorder="1" applyAlignment="1">
      <alignment horizontal="left" vertical="center" shrinkToFit="1"/>
    </xf>
    <xf numFmtId="0" fontId="45" fillId="2" borderId="31" xfId="2" applyFont="1" applyFill="1" applyBorder="1" applyAlignment="1">
      <alignment horizontal="left" vertical="center" shrinkToFit="1"/>
    </xf>
    <xf numFmtId="0" fontId="45" fillId="2" borderId="7" xfId="2" applyFont="1" applyFill="1" applyBorder="1" applyAlignment="1">
      <alignment horizontal="left" vertical="center" shrinkToFit="1"/>
    </xf>
    <xf numFmtId="0" fontId="45" fillId="0" borderId="36" xfId="2" applyFont="1" applyBorder="1" applyAlignment="1">
      <alignment horizontal="left" vertical="center" shrinkToFit="1"/>
    </xf>
    <xf numFmtId="0" fontId="45" fillId="0" borderId="23" xfId="2" applyFont="1" applyBorder="1" applyAlignment="1">
      <alignment horizontal="left" vertical="center" shrinkToFit="1"/>
    </xf>
    <xf numFmtId="0" fontId="45" fillId="0" borderId="85" xfId="2" applyFont="1" applyBorder="1" applyAlignment="1">
      <alignment horizontal="left" vertical="center" shrinkToFit="1"/>
    </xf>
    <xf numFmtId="0" fontId="47" fillId="0" borderId="45" xfId="2" applyFont="1" applyBorder="1" applyAlignment="1">
      <alignment horizontal="distributed" vertical="center" justifyLastLine="1" shrinkToFit="1"/>
    </xf>
    <xf numFmtId="0" fontId="47" fillId="0" borderId="34" xfId="2" applyFont="1" applyBorder="1" applyAlignment="1">
      <alignment horizontal="distributed" vertical="center" justifyLastLine="1" shrinkToFit="1"/>
    </xf>
    <xf numFmtId="0" fontId="47" fillId="0" borderId="46" xfId="2" applyFont="1" applyBorder="1" applyAlignment="1">
      <alignment horizontal="distributed" vertical="center" justifyLastLine="1" shrinkToFit="1"/>
    </xf>
    <xf numFmtId="0" fontId="45" fillId="0" borderId="13" xfId="2" applyFont="1" applyBorder="1" applyAlignment="1">
      <alignment horizontal="center" vertical="center" shrinkToFit="1"/>
    </xf>
    <xf numFmtId="0" fontId="45" fillId="0" borderId="12" xfId="2" applyFont="1" applyBorder="1" applyAlignment="1">
      <alignment horizontal="center" vertical="center" shrinkToFit="1"/>
    </xf>
    <xf numFmtId="0" fontId="45" fillId="0" borderId="36" xfId="2" applyFont="1" applyFill="1" applyBorder="1" applyAlignment="1">
      <alignment horizontal="left" vertical="center" shrinkToFit="1"/>
    </xf>
    <xf numFmtId="0" fontId="45" fillId="0" borderId="23" xfId="2" applyFont="1" applyFill="1" applyBorder="1" applyAlignment="1">
      <alignment horizontal="left" vertical="center" shrinkToFit="1"/>
    </xf>
    <xf numFmtId="0" fontId="45" fillId="0" borderId="85" xfId="2" applyFont="1" applyFill="1" applyBorder="1" applyAlignment="1">
      <alignment horizontal="left" vertical="center" shrinkToFit="1"/>
    </xf>
    <xf numFmtId="0" fontId="45" fillId="2" borderId="89" xfId="2" applyFont="1" applyFill="1" applyBorder="1" applyAlignment="1">
      <alignment horizontal="left" vertical="center" shrinkToFit="1"/>
    </xf>
    <xf numFmtId="0" fontId="45" fillId="2" borderId="88" xfId="2" applyFont="1" applyFill="1" applyBorder="1" applyAlignment="1">
      <alignment horizontal="left" vertical="center" shrinkToFit="1"/>
    </xf>
    <xf numFmtId="0" fontId="45" fillId="2" borderId="87" xfId="2" applyFont="1" applyFill="1" applyBorder="1" applyAlignment="1">
      <alignment horizontal="left" vertical="center" shrinkToFit="1"/>
    </xf>
    <xf numFmtId="0" fontId="45" fillId="2" borderId="34" xfId="2" applyFont="1" applyFill="1" applyBorder="1" applyAlignment="1">
      <alignment horizontal="right" vertical="center" shrinkToFit="1"/>
    </xf>
    <xf numFmtId="0" fontId="45" fillId="2" borderId="46" xfId="2" applyFont="1" applyFill="1" applyBorder="1" applyAlignment="1">
      <alignment horizontal="right" vertical="center" shrinkToFit="1"/>
    </xf>
    <xf numFmtId="0" fontId="45" fillId="2" borderId="56" xfId="2" applyFont="1" applyFill="1" applyBorder="1" applyAlignment="1">
      <alignment horizontal="right" vertical="center" shrinkToFit="1"/>
    </xf>
    <xf numFmtId="0" fontId="45" fillId="2" borderId="57" xfId="2" applyFont="1" applyFill="1" applyBorder="1" applyAlignment="1">
      <alignment horizontal="right" vertical="center" shrinkToFit="1"/>
    </xf>
    <xf numFmtId="0" fontId="45" fillId="2" borderId="40" xfId="2" applyFont="1" applyFill="1" applyBorder="1" applyAlignment="1">
      <alignment horizontal="center" vertical="center" shrinkToFit="1"/>
    </xf>
    <xf numFmtId="0" fontId="45" fillId="2" borderId="3" xfId="2" applyFont="1" applyFill="1" applyBorder="1" applyAlignment="1">
      <alignment horizontal="center" vertical="center" shrinkToFit="1"/>
    </xf>
    <xf numFmtId="0" fontId="45" fillId="2" borderId="9" xfId="2" applyFont="1" applyFill="1" applyBorder="1" applyAlignment="1">
      <alignment horizontal="center" vertical="center" shrinkToFit="1"/>
    </xf>
    <xf numFmtId="0" fontId="45" fillId="2" borderId="36" xfId="2" applyFont="1" applyFill="1" applyBorder="1" applyAlignment="1">
      <alignment horizontal="left" vertical="center" shrinkToFit="1"/>
    </xf>
    <xf numFmtId="0" fontId="45" fillId="2" borderId="23" xfId="2" applyFont="1" applyFill="1" applyBorder="1" applyAlignment="1">
      <alignment horizontal="left" vertical="center" shrinkToFit="1"/>
    </xf>
    <xf numFmtId="0" fontId="45" fillId="2" borderId="10" xfId="2" applyFont="1" applyFill="1" applyBorder="1" applyAlignment="1">
      <alignment horizontal="left" vertical="center" shrinkToFit="1"/>
    </xf>
    <xf numFmtId="0" fontId="45" fillId="0" borderId="41" xfId="2" applyFont="1" applyBorder="1" applyAlignment="1">
      <alignment horizontal="center" vertical="center" shrinkToFit="1"/>
    </xf>
    <xf numFmtId="0" fontId="45" fillId="0" borderId="6" xfId="2" applyFont="1" applyBorder="1" applyAlignment="1">
      <alignment horizontal="center" vertical="center" shrinkToFit="1"/>
    </xf>
    <xf numFmtId="0" fontId="45" fillId="0" borderId="5" xfId="2" applyFont="1" applyBorder="1" applyAlignment="1">
      <alignment horizontal="center" vertical="center" shrinkToFit="1"/>
    </xf>
    <xf numFmtId="0" fontId="45" fillId="0" borderId="0" xfId="2" applyFont="1" applyBorder="1" applyAlignment="1">
      <alignment horizontal="right" vertical="center" shrinkToFit="1"/>
    </xf>
    <xf numFmtId="0" fontId="45" fillId="0" borderId="56" xfId="2" applyFont="1" applyBorder="1" applyAlignment="1">
      <alignment horizontal="right" vertical="center" shrinkToFit="1"/>
    </xf>
    <xf numFmtId="0" fontId="45" fillId="8" borderId="34" xfId="2" applyFont="1" applyFill="1" applyBorder="1" applyAlignment="1">
      <alignment horizontal="right" vertical="center" shrinkToFit="1"/>
    </xf>
    <xf numFmtId="0" fontId="45" fillId="8" borderId="46" xfId="2" applyFont="1" applyFill="1" applyBorder="1" applyAlignment="1">
      <alignment horizontal="right" vertical="center" shrinkToFit="1"/>
    </xf>
    <xf numFmtId="0" fontId="45" fillId="8" borderId="56" xfId="2" applyFont="1" applyFill="1" applyBorder="1" applyAlignment="1">
      <alignment horizontal="right" vertical="center" shrinkToFit="1"/>
    </xf>
    <xf numFmtId="0" fontId="45" fillId="8" borderId="57" xfId="2" applyFont="1" applyFill="1" applyBorder="1" applyAlignment="1">
      <alignment horizontal="right" vertical="center" shrinkToFit="1"/>
    </xf>
    <xf numFmtId="0" fontId="45" fillId="0" borderId="34" xfId="2" applyFont="1" applyBorder="1" applyAlignment="1">
      <alignment horizontal="right" vertical="center" shrinkToFit="1"/>
    </xf>
    <xf numFmtId="0" fontId="45" fillId="0" borderId="46" xfId="2" applyFont="1" applyBorder="1" applyAlignment="1">
      <alignment horizontal="right" vertical="center" shrinkToFit="1"/>
    </xf>
    <xf numFmtId="0" fontId="45" fillId="0" borderId="57" xfId="2" applyFont="1" applyBorder="1" applyAlignment="1">
      <alignment horizontal="right" vertical="center" shrinkToFit="1"/>
    </xf>
    <xf numFmtId="0" fontId="45" fillId="2" borderId="85" xfId="2" applyFont="1" applyFill="1" applyBorder="1" applyAlignment="1">
      <alignment horizontal="left" vertical="center" shrinkToFit="1"/>
    </xf>
    <xf numFmtId="0" fontId="45" fillId="2" borderId="81" xfId="2" applyFont="1" applyFill="1" applyBorder="1" applyAlignment="1">
      <alignment horizontal="center" vertical="center" shrinkToFit="1"/>
    </xf>
    <xf numFmtId="0" fontId="45" fillId="2" borderId="35" xfId="2" applyFont="1" applyFill="1" applyBorder="1" applyAlignment="1">
      <alignment horizontal="center" vertical="center" shrinkToFit="1"/>
    </xf>
    <xf numFmtId="0" fontId="45" fillId="2" borderId="55" xfId="2" applyFont="1" applyFill="1" applyBorder="1" applyAlignment="1">
      <alignment horizontal="left" vertical="center" shrinkToFit="1"/>
    </xf>
    <xf numFmtId="0" fontId="45" fillId="2" borderId="56" xfId="2" applyFont="1" applyFill="1" applyBorder="1" applyAlignment="1">
      <alignment horizontal="left" vertical="center" shrinkToFit="1"/>
    </xf>
    <xf numFmtId="0" fontId="45" fillId="2" borderId="83" xfId="2" applyFont="1" applyFill="1" applyBorder="1" applyAlignment="1">
      <alignment horizontal="left" vertical="center" shrinkToFit="1"/>
    </xf>
    <xf numFmtId="0" fontId="45" fillId="0" borderId="36" xfId="2" applyFont="1" applyFill="1" applyBorder="1" applyAlignment="1">
      <alignment horizontal="center" vertical="center"/>
    </xf>
    <xf numFmtId="0" fontId="45" fillId="0" borderId="23" xfId="2" applyFont="1" applyFill="1" applyBorder="1" applyAlignment="1">
      <alignment horizontal="center" vertical="center"/>
    </xf>
    <xf numFmtId="0" fontId="45" fillId="0" borderId="10" xfId="2" applyFont="1" applyFill="1" applyBorder="1" applyAlignment="1">
      <alignment horizontal="center" vertical="center"/>
    </xf>
    <xf numFmtId="0" fontId="45" fillId="0" borderId="40" xfId="2" applyFont="1" applyBorder="1" applyAlignment="1">
      <alignment horizontal="center" vertical="center" shrinkToFit="1"/>
    </xf>
    <xf numFmtId="0" fontId="45" fillId="0" borderId="3" xfId="2" applyFont="1" applyBorder="1" applyAlignment="1">
      <alignment horizontal="center" vertical="center" shrinkToFit="1"/>
    </xf>
    <xf numFmtId="0" fontId="45" fillId="0" borderId="9" xfId="2" applyFont="1" applyBorder="1" applyAlignment="1">
      <alignment horizontal="center" vertical="center" shrinkToFit="1"/>
    </xf>
    <xf numFmtId="0" fontId="45" fillId="8" borderId="45" xfId="2" applyFont="1" applyFill="1" applyBorder="1" applyAlignment="1">
      <alignment horizontal="center" vertical="center" shrinkToFit="1"/>
    </xf>
    <xf numFmtId="0" fontId="45" fillId="8" borderId="81" xfId="2" applyFont="1" applyFill="1" applyBorder="1" applyAlignment="1">
      <alignment horizontal="center" vertical="center" shrinkToFit="1"/>
    </xf>
    <xf numFmtId="0" fontId="45" fillId="8" borderId="55" xfId="2" applyFont="1" applyFill="1" applyBorder="1" applyAlignment="1">
      <alignment horizontal="center" vertical="center" shrinkToFit="1"/>
    </xf>
    <xf numFmtId="0" fontId="45" fillId="8" borderId="80" xfId="2" applyFont="1" applyFill="1" applyBorder="1" applyAlignment="1">
      <alignment horizontal="center" vertical="center" shrinkToFit="1"/>
    </xf>
    <xf numFmtId="0" fontId="45" fillId="0" borderId="42" xfId="2" applyFont="1" applyBorder="1" applyAlignment="1">
      <alignment horizontal="center" vertical="center" shrinkToFit="1"/>
    </xf>
    <xf numFmtId="0" fontId="45" fillId="0" borderId="53" xfId="2" applyFont="1" applyFill="1" applyBorder="1" applyAlignment="1">
      <alignment horizontal="center" vertical="center" shrinkToFit="1"/>
    </xf>
    <xf numFmtId="0" fontId="45" fillId="0" borderId="23" xfId="2" applyFont="1" applyFill="1" applyBorder="1" applyAlignment="1">
      <alignment horizontal="center" vertical="center" shrinkToFit="1"/>
    </xf>
    <xf numFmtId="0" fontId="45" fillId="0" borderId="22" xfId="2" applyFont="1" applyFill="1" applyBorder="1" applyAlignment="1">
      <alignment horizontal="center" vertical="center" shrinkToFit="1"/>
    </xf>
    <xf numFmtId="0" fontId="45" fillId="2" borderId="53" xfId="2" applyFont="1" applyFill="1" applyBorder="1" applyAlignment="1">
      <alignment horizontal="center" vertical="center" shrinkToFit="1"/>
    </xf>
    <xf numFmtId="0" fontId="45" fillId="2" borderId="23" xfId="2" applyFont="1" applyFill="1" applyBorder="1" applyAlignment="1">
      <alignment horizontal="right" vertical="center" shrinkToFit="1"/>
    </xf>
    <xf numFmtId="0" fontId="45" fillId="2" borderId="22" xfId="2" applyFont="1" applyFill="1" applyBorder="1" applyAlignment="1">
      <alignment horizontal="right" vertical="center" shrinkToFit="1"/>
    </xf>
    <xf numFmtId="0" fontId="5" fillId="0" borderId="0" xfId="0" applyFont="1" applyAlignment="1">
      <alignment horizontal="center" vertical="center"/>
    </xf>
    <xf numFmtId="0" fontId="0" fillId="0" borderId="0" xfId="0" applyAlignment="1">
      <alignment horizontal="left" vertical="center" wrapText="1"/>
    </xf>
    <xf numFmtId="0" fontId="12" fillId="0" borderId="26"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19" xfId="0" applyFont="1" applyBorder="1" applyAlignment="1">
      <alignment horizontal="center" vertical="center" shrinkToFit="1"/>
    </xf>
    <xf numFmtId="0" fontId="11" fillId="0" borderId="23" xfId="0" applyFont="1" applyBorder="1" applyAlignment="1">
      <alignment horizontal="left" vertical="center" wrapText="1" shrinkToFit="1"/>
    </xf>
    <xf numFmtId="0" fontId="11" fillId="0" borderId="22" xfId="0" applyFont="1" applyBorder="1" applyAlignment="1">
      <alignment horizontal="left" vertical="center" wrapText="1" shrinkToFit="1"/>
    </xf>
    <xf numFmtId="0" fontId="9" fillId="0" borderId="29" xfId="0" applyFont="1" applyBorder="1" applyAlignment="1">
      <alignment horizontal="center" vertical="center" shrinkToFit="1"/>
    </xf>
    <xf numFmtId="0" fontId="9" fillId="0" borderId="24" xfId="0" applyFont="1" applyBorder="1" applyAlignment="1">
      <alignment horizontal="center" vertical="center" shrinkToFit="1"/>
    </xf>
    <xf numFmtId="0" fontId="11" fillId="0" borderId="4" xfId="0" applyFont="1" applyBorder="1" applyAlignment="1">
      <alignment horizontal="left" vertical="center" wrapText="1" shrinkToFit="1"/>
    </xf>
    <xf numFmtId="0" fontId="11" fillId="0" borderId="33" xfId="0" applyFont="1" applyBorder="1" applyAlignment="1">
      <alignment horizontal="left" vertical="center" wrapText="1" shrinkToFit="1"/>
    </xf>
    <xf numFmtId="0" fontId="9" fillId="0" borderId="25" xfId="0" applyFont="1" applyBorder="1" applyAlignment="1">
      <alignment horizontal="center" vertical="center" shrinkToFit="1"/>
    </xf>
    <xf numFmtId="0" fontId="11" fillId="2" borderId="23" xfId="0" applyFont="1" applyFill="1" applyBorder="1" applyAlignment="1">
      <alignment horizontal="left" vertical="center" wrapText="1" shrinkToFit="1"/>
    </xf>
    <xf numFmtId="0" fontId="11" fillId="2" borderId="22" xfId="0" applyFont="1" applyFill="1" applyBorder="1" applyAlignment="1">
      <alignment horizontal="left" vertical="center" wrapText="1" shrinkToFit="1"/>
    </xf>
    <xf numFmtId="0" fontId="11" fillId="2" borderId="31" xfId="0" applyFont="1" applyFill="1" applyBorder="1" applyAlignment="1">
      <alignment horizontal="left" vertical="center" wrapText="1" shrinkToFit="1"/>
    </xf>
    <xf numFmtId="0" fontId="11" fillId="2" borderId="30" xfId="0" applyFont="1" applyFill="1" applyBorder="1" applyAlignment="1">
      <alignment horizontal="left" vertical="center" wrapText="1" shrinkToFit="1"/>
    </xf>
    <xf numFmtId="0" fontId="9" fillId="2" borderId="26" xfId="0" applyFont="1" applyFill="1" applyBorder="1" applyAlignment="1">
      <alignment horizontal="center" vertical="center" shrinkToFit="1"/>
    </xf>
    <xf numFmtId="0" fontId="9" fillId="2" borderId="24" xfId="0" applyFont="1" applyFill="1" applyBorder="1" applyAlignment="1">
      <alignment horizontal="center" vertical="center" shrinkToFit="1"/>
    </xf>
    <xf numFmtId="0" fontId="9" fillId="2" borderId="25" xfId="0" applyFont="1" applyFill="1" applyBorder="1" applyAlignment="1">
      <alignment horizontal="center" vertical="center" shrinkToFit="1"/>
    </xf>
    <xf numFmtId="0" fontId="9" fillId="2" borderId="32" xfId="0" applyFont="1" applyFill="1" applyBorder="1" applyAlignment="1">
      <alignment horizontal="center" vertical="center" shrinkToFit="1"/>
    </xf>
    <xf numFmtId="0" fontId="11" fillId="0" borderId="38" xfId="0" applyFont="1" applyBorder="1" applyAlignment="1">
      <alignment horizontal="left" vertical="center" wrapText="1" shrinkToFit="1"/>
    </xf>
    <xf numFmtId="0" fontId="11" fillId="0" borderId="48" xfId="0" applyFont="1" applyBorder="1" applyAlignment="1">
      <alignment horizontal="left" vertical="center" wrapText="1" shrinkToFit="1"/>
    </xf>
    <xf numFmtId="0" fontId="11" fillId="0" borderId="49" xfId="0" applyFont="1" applyBorder="1" applyAlignment="1">
      <alignment horizontal="left" vertical="center" wrapText="1" shrinkToFit="1"/>
    </xf>
    <xf numFmtId="0" fontId="11" fillId="0" borderId="10" xfId="0" applyFont="1" applyFill="1" applyBorder="1" applyAlignment="1">
      <alignment horizontal="left" vertical="center" wrapText="1" shrinkToFit="1"/>
    </xf>
    <xf numFmtId="0" fontId="11" fillId="0" borderId="3" xfId="0" applyFont="1" applyFill="1" applyBorder="1" applyAlignment="1">
      <alignment horizontal="left" vertical="center" wrapText="1" shrinkToFit="1"/>
    </xf>
    <xf numFmtId="0" fontId="11" fillId="0" borderId="9" xfId="0" applyFont="1" applyFill="1" applyBorder="1" applyAlignment="1">
      <alignment horizontal="left" vertical="center" wrapText="1" shrinkToFit="1"/>
    </xf>
    <xf numFmtId="0" fontId="11" fillId="2" borderId="10" xfId="0" applyFont="1" applyFill="1" applyBorder="1" applyAlignment="1">
      <alignment horizontal="left" vertical="center" wrapText="1" shrinkToFit="1"/>
    </xf>
    <xf numFmtId="0" fontId="11" fillId="2" borderId="3" xfId="0" applyFont="1" applyFill="1" applyBorder="1" applyAlignment="1">
      <alignment horizontal="left" vertical="center" wrapText="1" shrinkToFit="1"/>
    </xf>
    <xf numFmtId="0" fontId="11" fillId="2" borderId="9" xfId="0" applyFont="1" applyFill="1" applyBorder="1" applyAlignment="1">
      <alignment horizontal="left" vertical="center" wrapText="1" shrinkToFit="1"/>
    </xf>
    <xf numFmtId="0" fontId="11" fillId="0" borderId="38" xfId="0" applyFont="1" applyFill="1" applyBorder="1" applyAlignment="1">
      <alignment horizontal="left" vertical="center" wrapText="1" shrinkToFit="1"/>
    </xf>
    <xf numFmtId="0" fontId="11" fillId="0" borderId="48" xfId="0" applyFont="1" applyFill="1" applyBorder="1" applyAlignment="1">
      <alignment horizontal="left" vertical="center" wrapText="1" shrinkToFit="1"/>
    </xf>
    <xf numFmtId="0" fontId="11" fillId="0" borderId="49" xfId="0" applyFont="1" applyFill="1" applyBorder="1" applyAlignment="1">
      <alignment horizontal="left" vertical="center" wrapText="1" shrinkToFit="1"/>
    </xf>
    <xf numFmtId="0" fontId="11" fillId="2" borderId="7" xfId="0" applyFont="1" applyFill="1" applyBorder="1" applyAlignment="1">
      <alignment horizontal="left" vertical="center" wrapText="1" shrinkToFit="1"/>
    </xf>
    <xf numFmtId="0" fontId="11" fillId="2" borderId="6" xfId="0" applyFont="1" applyFill="1" applyBorder="1" applyAlignment="1">
      <alignment horizontal="left" vertical="center" wrapText="1" shrinkToFit="1"/>
    </xf>
    <xf numFmtId="0" fontId="11" fillId="2" borderId="5" xfId="0" applyFont="1" applyFill="1" applyBorder="1" applyAlignment="1">
      <alignment horizontal="left" vertical="center" wrapText="1" shrinkToFit="1"/>
    </xf>
    <xf numFmtId="0" fontId="11" fillId="2" borderId="36" xfId="0" applyFont="1" applyFill="1" applyBorder="1" applyAlignment="1">
      <alignment horizontal="left" vertical="center" wrapText="1" shrinkToFit="1"/>
    </xf>
    <xf numFmtId="0" fontId="9" fillId="2" borderId="29" xfId="0" applyFont="1" applyFill="1" applyBorder="1" applyAlignment="1">
      <alignment horizontal="center" vertical="center" shrinkToFit="1"/>
    </xf>
    <xf numFmtId="0" fontId="11" fillId="2" borderId="48" xfId="0" applyFont="1" applyFill="1" applyBorder="1" applyAlignment="1">
      <alignment horizontal="left" vertical="center" wrapText="1" shrinkToFit="1"/>
    </xf>
    <xf numFmtId="0" fontId="11" fillId="0" borderId="10" xfId="0" applyFont="1" applyBorder="1" applyAlignment="1">
      <alignment horizontal="left" vertical="center" wrapText="1" shrinkToFit="1"/>
    </xf>
    <xf numFmtId="0" fontId="11" fillId="0" borderId="3" xfId="0" applyFont="1" applyBorder="1" applyAlignment="1">
      <alignment horizontal="left" vertical="center" wrapText="1" shrinkToFit="1"/>
    </xf>
    <xf numFmtId="0" fontId="11" fillId="0" borderId="9" xfId="0" applyFont="1" applyBorder="1" applyAlignment="1">
      <alignment horizontal="left" vertical="center" wrapText="1" shrinkToFit="1"/>
    </xf>
    <xf numFmtId="0" fontId="11" fillId="2" borderId="35" xfId="0" applyFont="1" applyFill="1" applyBorder="1" applyAlignment="1">
      <alignment horizontal="left" vertical="center" wrapText="1" shrinkToFit="1"/>
    </xf>
    <xf numFmtId="0" fontId="9" fillId="0" borderId="26" xfId="0" applyFont="1" applyFill="1" applyBorder="1" applyAlignment="1">
      <alignment horizontal="center" vertical="center" shrinkToFit="1"/>
    </xf>
    <xf numFmtId="0" fontId="9" fillId="0" borderId="24"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25" xfId="0" applyFont="1" applyFill="1" applyBorder="1" applyAlignment="1">
      <alignment horizontal="center" vertical="center" shrinkToFit="1"/>
    </xf>
    <xf numFmtId="0" fontId="11" fillId="2" borderId="51" xfId="0" applyFont="1" applyFill="1" applyBorder="1" applyAlignment="1">
      <alignment horizontal="left" vertical="center" wrapText="1" shrinkToFit="1"/>
    </xf>
    <xf numFmtId="0" fontId="11" fillId="2" borderId="4" xfId="0" applyFont="1" applyFill="1" applyBorder="1" applyAlignment="1">
      <alignment horizontal="left" vertical="center" wrapText="1" shrinkToFit="1"/>
    </xf>
    <xf numFmtId="0" fontId="11" fillId="2" borderId="33" xfId="0" applyFont="1" applyFill="1" applyBorder="1" applyAlignment="1">
      <alignment horizontal="left" vertical="center" wrapText="1" shrinkToFit="1"/>
    </xf>
    <xf numFmtId="0" fontId="9" fillId="2" borderId="11" xfId="0" applyFont="1" applyFill="1" applyBorder="1" applyAlignment="1">
      <alignment horizontal="center" vertical="center" shrinkToFit="1"/>
    </xf>
    <xf numFmtId="0" fontId="9" fillId="0" borderId="26" xfId="0" applyFont="1" applyBorder="1" applyAlignment="1">
      <alignment horizontal="center" vertical="center" shrinkToFit="1"/>
    </xf>
    <xf numFmtId="0" fontId="11" fillId="0" borderId="31" xfId="0" applyFont="1" applyBorder="1" applyAlignment="1">
      <alignment horizontal="left" vertical="center" wrapText="1" shrinkToFit="1"/>
    </xf>
    <xf numFmtId="0" fontId="11" fillId="0" borderId="30" xfId="0" applyFont="1" applyBorder="1" applyAlignment="1">
      <alignment horizontal="left" vertical="center" wrapText="1" shrinkToFit="1"/>
    </xf>
    <xf numFmtId="0" fontId="9" fillId="0" borderId="32" xfId="0" applyFont="1" applyBorder="1" applyAlignment="1">
      <alignment horizontal="center" vertical="center" shrinkToFit="1"/>
    </xf>
    <xf numFmtId="0" fontId="11" fillId="0" borderId="23" xfId="0" applyFont="1" applyFill="1" applyBorder="1" applyAlignment="1">
      <alignment horizontal="left" vertical="center" wrapText="1" shrinkToFit="1"/>
    </xf>
    <xf numFmtId="0" fontId="11" fillId="0" borderId="22" xfId="0" applyFont="1" applyFill="1" applyBorder="1" applyAlignment="1">
      <alignment horizontal="left" vertical="center" wrapText="1" shrinkToFit="1"/>
    </xf>
    <xf numFmtId="0" fontId="9" fillId="2" borderId="15"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9" fillId="0" borderId="11"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8" xfId="0" applyFont="1" applyFill="1" applyBorder="1" applyAlignment="1">
      <alignment horizontal="center" vertical="center" shrinkToFit="1"/>
    </xf>
    <xf numFmtId="0" fontId="11" fillId="0" borderId="31" xfId="0" applyFont="1" applyFill="1" applyBorder="1" applyAlignment="1">
      <alignment horizontal="left" vertical="center" wrapText="1" shrinkToFit="1"/>
    </xf>
    <xf numFmtId="0" fontId="11" fillId="0" borderId="30" xfId="0" applyFont="1" applyFill="1" applyBorder="1" applyAlignment="1">
      <alignment horizontal="left" vertical="center" wrapText="1" shrinkToFit="1"/>
    </xf>
    <xf numFmtId="0" fontId="11" fillId="0" borderId="36" xfId="0" applyFont="1" applyFill="1" applyBorder="1" applyAlignment="1">
      <alignment horizontal="left" vertical="center" wrapText="1" shrinkToFit="1"/>
    </xf>
    <xf numFmtId="0" fontId="11" fillId="2" borderId="38" xfId="0" applyFont="1" applyFill="1" applyBorder="1" applyAlignment="1">
      <alignment horizontal="left" vertical="center" wrapText="1" shrinkToFit="1"/>
    </xf>
    <xf numFmtId="0" fontId="11" fillId="2" borderId="49" xfId="0" applyFont="1" applyFill="1" applyBorder="1" applyAlignment="1">
      <alignment horizontal="left" vertical="center" wrapText="1" shrinkToFit="1"/>
    </xf>
    <xf numFmtId="0" fontId="11" fillId="0" borderId="35" xfId="0" applyFont="1" applyFill="1" applyBorder="1" applyAlignment="1">
      <alignment horizontal="left" vertical="center" wrapText="1" shrinkToFit="1"/>
    </xf>
    <xf numFmtId="0" fontId="0" fillId="0" borderId="53"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xf>
    <xf numFmtId="0" fontId="0" fillId="0" borderId="3" xfId="0" applyBorder="1" applyAlignment="1">
      <alignment horizontal="center" vertical="center"/>
    </xf>
    <xf numFmtId="0" fontId="0" fillId="19" borderId="6" xfId="0" applyFill="1" applyBorder="1" applyAlignment="1">
      <alignment horizontal="center" vertical="center"/>
    </xf>
    <xf numFmtId="0" fontId="0" fillId="19" borderId="3" xfId="0" applyFill="1" applyBorder="1" applyAlignment="1">
      <alignment horizontal="center" vertical="center"/>
    </xf>
    <xf numFmtId="0" fontId="0" fillId="0" borderId="17" xfId="0" applyBorder="1" applyAlignment="1">
      <alignment horizontal="center" vertical="center"/>
    </xf>
    <xf numFmtId="0" fontId="0" fillId="19" borderId="58" xfId="0" applyFill="1" applyBorder="1" applyAlignment="1">
      <alignment horizontal="center" vertical="center"/>
    </xf>
    <xf numFmtId="0" fontId="0" fillId="19" borderId="14" xfId="0" applyFill="1"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14" fillId="2" borderId="3" xfId="0" applyFont="1" applyFill="1" applyBorder="1" applyAlignment="1">
      <alignment horizontal="left" vertical="center"/>
    </xf>
    <xf numFmtId="0" fontId="12" fillId="0" borderId="79" xfId="0" applyFont="1" applyBorder="1" applyAlignment="1">
      <alignment horizontal="center" vertical="center"/>
    </xf>
    <xf numFmtId="0" fontId="12" fillId="0" borderId="0" xfId="0" applyFont="1" applyAlignment="1">
      <alignment horizontal="center" vertical="center"/>
    </xf>
    <xf numFmtId="0" fontId="18" fillId="0" borderId="3" xfId="0" applyFont="1" applyFill="1" applyBorder="1" applyAlignment="1">
      <alignment horizontal="left" vertical="center"/>
    </xf>
    <xf numFmtId="0" fontId="0" fillId="0" borderId="2" xfId="0" applyBorder="1" applyAlignment="1">
      <alignment horizontal="center" vertical="center"/>
    </xf>
    <xf numFmtId="0" fontId="0" fillId="0" borderId="53" xfId="0" applyFill="1" applyBorder="1" applyAlignment="1">
      <alignment horizontal="center" vertical="center"/>
    </xf>
    <xf numFmtId="0" fontId="0" fillId="0" borderId="10" xfId="0" applyFill="1" applyBorder="1" applyAlignment="1">
      <alignment horizontal="center" vertical="center"/>
    </xf>
    <xf numFmtId="0" fontId="13" fillId="3" borderId="3" xfId="0" applyFont="1" applyFill="1" applyBorder="1" applyAlignment="1">
      <alignment horizontal="left" vertical="center"/>
    </xf>
    <xf numFmtId="0" fontId="13" fillId="5" borderId="3" xfId="0" applyFont="1" applyFill="1" applyBorder="1" applyAlignment="1">
      <alignment horizontal="left" vertical="center"/>
    </xf>
    <xf numFmtId="0" fontId="14" fillId="7" borderId="3" xfId="0" applyFont="1" applyFill="1" applyBorder="1" applyAlignment="1">
      <alignment horizontal="left" vertical="center"/>
    </xf>
    <xf numFmtId="0" fontId="18" fillId="0" borderId="3" xfId="0" applyFont="1" applyBorder="1" applyAlignment="1">
      <alignment horizontal="left" vertical="center"/>
    </xf>
    <xf numFmtId="0" fontId="8" fillId="13" borderId="3" xfId="0" applyFont="1" applyFill="1" applyBorder="1" applyAlignment="1">
      <alignment horizontal="left" vertical="center"/>
    </xf>
    <xf numFmtId="0" fontId="8" fillId="12" borderId="3" xfId="0" applyFont="1" applyFill="1" applyBorder="1" applyAlignment="1">
      <alignment horizontal="left" vertical="center"/>
    </xf>
    <xf numFmtId="0" fontId="18" fillId="4" borderId="3" xfId="0" applyFont="1" applyFill="1" applyBorder="1" applyAlignment="1">
      <alignment horizontal="left" vertical="center"/>
    </xf>
    <xf numFmtId="0" fontId="19" fillId="11" borderId="3" xfId="0" applyFont="1" applyFill="1" applyBorder="1" applyAlignment="1">
      <alignment horizontal="right" vertical="center"/>
    </xf>
    <xf numFmtId="0" fontId="18" fillId="11" borderId="3" xfId="0" applyFont="1" applyFill="1" applyBorder="1" applyAlignment="1">
      <alignment horizontal="right" vertical="center"/>
    </xf>
    <xf numFmtId="0" fontId="18" fillId="4" borderId="3" xfId="0" applyFont="1" applyFill="1" applyBorder="1" applyAlignment="1">
      <alignment horizontal="right" vertical="center"/>
    </xf>
    <xf numFmtId="0" fontId="19" fillId="4" borderId="3" xfId="0" applyFont="1" applyFill="1" applyBorder="1" applyAlignment="1">
      <alignment horizontal="right" vertical="center"/>
    </xf>
    <xf numFmtId="0" fontId="18" fillId="11" borderId="3" xfId="0" applyFont="1" applyFill="1" applyBorder="1" applyAlignment="1">
      <alignment horizontal="left" vertical="center"/>
    </xf>
    <xf numFmtId="0" fontId="18" fillId="4" borderId="53" xfId="0" applyFont="1" applyFill="1" applyBorder="1" applyAlignment="1">
      <alignment horizontal="right" vertical="center"/>
    </xf>
    <xf numFmtId="0" fontId="18" fillId="4" borderId="10" xfId="0" applyFont="1" applyFill="1" applyBorder="1" applyAlignment="1">
      <alignment horizontal="right" vertical="center"/>
    </xf>
    <xf numFmtId="0" fontId="18" fillId="11" borderId="53" xfId="0" applyFont="1" applyFill="1" applyBorder="1" applyAlignment="1">
      <alignment horizontal="right" vertical="center"/>
    </xf>
    <xf numFmtId="0" fontId="18" fillId="11" borderId="10" xfId="0" applyFont="1" applyFill="1" applyBorder="1" applyAlignment="1">
      <alignment horizontal="right" vertical="center"/>
    </xf>
    <xf numFmtId="0" fontId="25" fillId="0" borderId="0" xfId="0" applyFont="1" applyFill="1" applyBorder="1" applyAlignment="1">
      <alignment horizontal="center" vertical="center"/>
    </xf>
    <xf numFmtId="0" fontId="24" fillId="15" borderId="3" xfId="0" applyFont="1" applyFill="1" applyBorder="1" applyAlignment="1">
      <alignment horizontal="center" vertical="center"/>
    </xf>
    <xf numFmtId="0" fontId="0" fillId="0" borderId="53" xfId="0" applyBorder="1" applyAlignment="1">
      <alignment horizontal="left" vertical="center"/>
    </xf>
    <xf numFmtId="0" fontId="0" fillId="0" borderId="23" xfId="0" applyBorder="1" applyAlignment="1">
      <alignment horizontal="left" vertical="center"/>
    </xf>
    <xf numFmtId="0" fontId="0" fillId="0" borderId="10" xfId="0" applyBorder="1" applyAlignment="1">
      <alignment horizontal="left" vertical="center"/>
    </xf>
    <xf numFmtId="0" fontId="8" fillId="14" borderId="3" xfId="0" applyFont="1" applyFill="1" applyBorder="1" applyAlignment="1">
      <alignment horizontal="left" vertical="center"/>
    </xf>
    <xf numFmtId="0" fontId="12" fillId="0" borderId="0" xfId="0" applyFont="1" applyAlignment="1">
      <alignment horizontal="center" vertical="center" wrapText="1"/>
    </xf>
    <xf numFmtId="0" fontId="22" fillId="15" borderId="3" xfId="0" quotePrefix="1" applyFont="1" applyFill="1" applyBorder="1" applyAlignment="1">
      <alignment horizontal="center" vertical="center"/>
    </xf>
    <xf numFmtId="0" fontId="22" fillId="15" borderId="3" xfId="0" applyFont="1" applyFill="1" applyBorder="1" applyAlignment="1">
      <alignment horizontal="center" vertical="center"/>
    </xf>
  </cellXfs>
  <cellStyles count="3">
    <cellStyle name="標準" xfId="0" builtinId="0"/>
    <cellStyle name="標準 2" xfId="1"/>
    <cellStyle name="標準 3" xfId="2"/>
  </cellStyles>
  <dxfs count="47">
    <dxf>
      <alignment horizontal="general" vertical="center" textRotation="0" wrapText="1" indent="0" justifyLastLine="0" shrinkToFit="0" readingOrder="0"/>
    </dxf>
    <dxf>
      <font>
        <b val="0"/>
        <i/>
        <strike val="0"/>
        <condense val="0"/>
        <extend val="0"/>
        <outline val="0"/>
        <shadow val="0"/>
        <u val="none"/>
        <vertAlign val="baseline"/>
        <sz val="11"/>
        <color theme="1"/>
        <name val="ＭＳ Ｐゴシック"/>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ＭＳ Ｐゴシック"/>
        <scheme val="minor"/>
      </font>
      <numFmt numFmtId="178" formatCode="0\F"/>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alignment horizontal="general" vertical="center" textRotation="0" wrapText="0" indent="0" justifyLastLine="0" shrinkToFit="0" readingOrder="0"/>
    </dxf>
    <dxf>
      <font>
        <b val="0"/>
        <i/>
        <strike val="0"/>
        <condense val="0"/>
        <extend val="0"/>
        <outline val="0"/>
        <shadow val="0"/>
        <u val="none"/>
        <vertAlign val="baseline"/>
        <sz val="11"/>
        <color theme="1"/>
        <name val="ＭＳ Ｐゴシック"/>
        <scheme val="minor"/>
      </font>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numFmt numFmtId="178" formatCode="0\F"/>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ont>
        <b val="0"/>
        <i/>
        <strike val="0"/>
        <condense val="0"/>
        <extend val="0"/>
        <outline val="0"/>
        <shadow val="0"/>
        <u val="none"/>
        <vertAlign val="baseline"/>
        <sz val="11"/>
        <color theme="1"/>
        <name val="ＭＳ Ｐゴシック"/>
        <scheme val="minor"/>
      </font>
    </dxf>
    <dxf>
      <alignment horizontal="general" vertical="center" textRotation="0" wrapText="0" indent="0" justifyLastLine="0" shrinkToFit="0" readingOrder="0"/>
    </dxf>
    <dxf>
      <numFmt numFmtId="178" formatCode="0\F"/>
    </dxf>
    <dxf>
      <alignment horizontal="righ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right" vertical="center" textRotation="0" wrapText="0" indent="0" justifyLastLine="0" shrinkToFit="0" readingOrder="0"/>
    </dxf>
    <dxf>
      <alignment horizontal="right" vertical="center" textRotation="0" wrapText="0" indent="0" justifyLastLine="0" shrinkToFit="0" readingOrder="0"/>
    </dxf>
    <dxf>
      <alignment horizontal="right" vertical="center" textRotation="0" wrapText="0" indent="0" justifyLastLine="0" shrinkToFit="0" readingOrder="0"/>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dxf>
    <dxf>
      <font>
        <b val="0"/>
        <i val="0"/>
        <strike val="0"/>
        <condense val="0"/>
        <extend val="0"/>
        <outline val="0"/>
        <shadow val="0"/>
        <u val="none"/>
        <vertAlign val="baseline"/>
        <sz val="11"/>
        <color theme="1"/>
        <name val="ＭＳ Ｐゴシック"/>
        <scheme val="minor"/>
      </font>
      <numFmt numFmtId="1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dxf>
    <dxf>
      <border outline="0">
        <top style="thin">
          <color theme="1"/>
        </top>
        <bottom style="thin">
          <color theme="1"/>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dxf>
    <dxf>
      <font>
        <b/>
        <i val="0"/>
        <strike val="0"/>
        <condense val="0"/>
        <extend val="0"/>
        <outline val="0"/>
        <shadow val="0"/>
        <u val="none"/>
        <vertAlign val="baseline"/>
        <sz val="11"/>
        <color theme="1"/>
        <name val="ＭＳ Ｐゴシック"/>
        <scheme val="minor"/>
      </font>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L$66" lockText="1" noThreeD="1"/>
</file>

<file path=xl/ctrlProps/ctrlProp10.xml><?xml version="1.0" encoding="utf-8"?>
<formControlPr xmlns="http://schemas.microsoft.com/office/spreadsheetml/2009/9/main" objectType="CheckBox" fmlaLink="$AL$59" lockText="1" noThreeD="1"/>
</file>

<file path=xl/ctrlProps/ctrlProp11.xml><?xml version="1.0" encoding="utf-8"?>
<formControlPr xmlns="http://schemas.microsoft.com/office/spreadsheetml/2009/9/main" objectType="CheckBox" checked="Checked" fmlaLink="$AL$27" lockText="1" noThreeD="1"/>
</file>

<file path=xl/ctrlProps/ctrlProp12.xml><?xml version="1.0" encoding="utf-8"?>
<formControlPr xmlns="http://schemas.microsoft.com/office/spreadsheetml/2009/9/main" objectType="CheckBox" fmlaLink="$AL$29" lockText="1" noThreeD="1"/>
</file>

<file path=xl/ctrlProps/ctrlProp13.xml><?xml version="1.0" encoding="utf-8"?>
<formControlPr xmlns="http://schemas.microsoft.com/office/spreadsheetml/2009/9/main" objectType="CheckBox" fmlaLink="$AL$31" lockText="1" noThreeD="1"/>
</file>

<file path=xl/ctrlProps/ctrlProp14.xml><?xml version="1.0" encoding="utf-8"?>
<formControlPr xmlns="http://schemas.microsoft.com/office/spreadsheetml/2009/9/main" objectType="CheckBox" checked="Checked" fmlaLink="$AL$37" lockText="1" noThreeD="1"/>
</file>

<file path=xl/ctrlProps/ctrlProp15.xml><?xml version="1.0" encoding="utf-8"?>
<formControlPr xmlns="http://schemas.microsoft.com/office/spreadsheetml/2009/9/main" objectType="CheckBox" checked="Checked" fmlaLink="$AL$39" lockText="1" noThreeD="1"/>
</file>

<file path=xl/ctrlProps/ctrlProp16.xml><?xml version="1.0" encoding="utf-8"?>
<formControlPr xmlns="http://schemas.microsoft.com/office/spreadsheetml/2009/9/main" objectType="CheckBox" checked="Checked" fmlaLink="$AL$41" lockText="1" noThreeD="1"/>
</file>

<file path=xl/ctrlProps/ctrlProp17.xml><?xml version="1.0" encoding="utf-8"?>
<formControlPr xmlns="http://schemas.microsoft.com/office/spreadsheetml/2009/9/main" objectType="CheckBox" checked="Checked" fmlaLink="$AL$43" lockText="1" noThreeD="1"/>
</file>

<file path=xl/ctrlProps/ctrlProp18.xml><?xml version="1.0" encoding="utf-8"?>
<formControlPr xmlns="http://schemas.microsoft.com/office/spreadsheetml/2009/9/main" objectType="CheckBox" checked="Checked" fmlaLink="$AL$45" lockText="1" noThreeD="1"/>
</file>

<file path=xl/ctrlProps/ctrlProp19.xml><?xml version="1.0" encoding="utf-8"?>
<formControlPr xmlns="http://schemas.microsoft.com/office/spreadsheetml/2009/9/main" objectType="CheckBox" fmlaLink="$AL$47" lockText="1" noThreeD="1"/>
</file>

<file path=xl/ctrlProps/ctrlProp2.xml><?xml version="1.0" encoding="utf-8"?>
<formControlPr xmlns="http://schemas.microsoft.com/office/spreadsheetml/2009/9/main" objectType="CheckBox" fmlaLink="$AL$68" lockText="1" noThreeD="1"/>
</file>

<file path=xl/ctrlProps/ctrlProp20.xml><?xml version="1.0" encoding="utf-8"?>
<formControlPr xmlns="http://schemas.microsoft.com/office/spreadsheetml/2009/9/main" objectType="CheckBox" fmlaLink="$AL$49" lockText="1" noThreeD="1"/>
</file>

<file path=xl/ctrlProps/ctrlProp21.xml><?xml version="1.0" encoding="utf-8"?>
<formControlPr xmlns="http://schemas.microsoft.com/office/spreadsheetml/2009/9/main" objectType="CheckBox" checked="Checked" fmlaLink="$AL$27" lockText="1" noThreeD="1"/>
</file>

<file path=xl/ctrlProps/ctrlProp22.xml><?xml version="1.0" encoding="utf-8"?>
<formControlPr xmlns="http://schemas.microsoft.com/office/spreadsheetml/2009/9/main" objectType="CheckBox" fmlaLink="$AL$29" lockText="1" noThreeD="1"/>
</file>

<file path=xl/ctrlProps/ctrlProp23.xml><?xml version="1.0" encoding="utf-8"?>
<formControlPr xmlns="http://schemas.microsoft.com/office/spreadsheetml/2009/9/main" objectType="CheckBox" fmlaLink="$AL$31" lockText="1" noThreeD="1"/>
</file>

<file path=xl/ctrlProps/ctrlProp24.xml><?xml version="1.0" encoding="utf-8"?>
<formControlPr xmlns="http://schemas.microsoft.com/office/spreadsheetml/2009/9/main" objectType="CheckBox" checked="Checked" fmlaLink="$AL$37" lockText="1" noThreeD="1"/>
</file>

<file path=xl/ctrlProps/ctrlProp25.xml><?xml version="1.0" encoding="utf-8"?>
<formControlPr xmlns="http://schemas.microsoft.com/office/spreadsheetml/2009/9/main" objectType="CheckBox" checked="Checked" fmlaLink="$AL$39" lockText="1" noThreeD="1"/>
</file>

<file path=xl/ctrlProps/ctrlProp26.xml><?xml version="1.0" encoding="utf-8"?>
<formControlPr xmlns="http://schemas.microsoft.com/office/spreadsheetml/2009/9/main" objectType="CheckBox" checked="Checked" fmlaLink="$AL$41" lockText="1" noThreeD="1"/>
</file>

<file path=xl/ctrlProps/ctrlProp27.xml><?xml version="1.0" encoding="utf-8"?>
<formControlPr xmlns="http://schemas.microsoft.com/office/spreadsheetml/2009/9/main" objectType="CheckBox" checked="Checked" fmlaLink="$AL$43" lockText="1" noThreeD="1"/>
</file>

<file path=xl/ctrlProps/ctrlProp28.xml><?xml version="1.0" encoding="utf-8"?>
<formControlPr xmlns="http://schemas.microsoft.com/office/spreadsheetml/2009/9/main" objectType="CheckBox" checked="Checked" fmlaLink="$AL$45" lockText="1" noThreeD="1"/>
</file>

<file path=xl/ctrlProps/ctrlProp29.xml><?xml version="1.0" encoding="utf-8"?>
<formControlPr xmlns="http://schemas.microsoft.com/office/spreadsheetml/2009/9/main" objectType="CheckBox" fmlaLink="$AL$47" lockText="1" noThreeD="1"/>
</file>

<file path=xl/ctrlProps/ctrlProp3.xml><?xml version="1.0" encoding="utf-8"?>
<formControlPr xmlns="http://schemas.microsoft.com/office/spreadsheetml/2009/9/main" objectType="CheckBox" fmlaLink="$AL$70" lockText="1" noThreeD="1"/>
</file>

<file path=xl/ctrlProps/ctrlProp30.xml><?xml version="1.0" encoding="utf-8"?>
<formControlPr xmlns="http://schemas.microsoft.com/office/spreadsheetml/2009/9/main" objectType="CheckBox" fmlaLink="$AL$49" lockText="1" noThreeD="1"/>
</file>

<file path=xl/ctrlProps/ctrlProp4.xml><?xml version="1.0" encoding="utf-8"?>
<formControlPr xmlns="http://schemas.microsoft.com/office/spreadsheetml/2009/9/main" objectType="CheckBox" checked="Checked" fmlaLink="$AL$76" lockText="1" noThreeD="1"/>
</file>

<file path=xl/ctrlProps/ctrlProp5.xml><?xml version="1.0" encoding="utf-8"?>
<formControlPr xmlns="http://schemas.microsoft.com/office/spreadsheetml/2009/9/main" objectType="CheckBox" checked="Checked" fmlaLink="$AL$78" lockText="1" noThreeD="1"/>
</file>

<file path=xl/ctrlProps/ctrlProp6.xml><?xml version="1.0" encoding="utf-8"?>
<formControlPr xmlns="http://schemas.microsoft.com/office/spreadsheetml/2009/9/main" objectType="CheckBox" checked="Checked" fmlaLink="$AL$80" lockText="1" noThreeD="1"/>
</file>

<file path=xl/ctrlProps/ctrlProp7.xml><?xml version="1.0" encoding="utf-8"?>
<formControlPr xmlns="http://schemas.microsoft.com/office/spreadsheetml/2009/9/main" objectType="CheckBox" checked="Checked" fmlaLink="$AL$82" lockText="1" noThreeD="1"/>
</file>

<file path=xl/ctrlProps/ctrlProp8.xml><?xml version="1.0" encoding="utf-8"?>
<formControlPr xmlns="http://schemas.microsoft.com/office/spreadsheetml/2009/9/main" objectType="CheckBox" checked="Checked" fmlaLink="$AL$84" lockText="1" noThreeD="1"/>
</file>

<file path=xl/ctrlProps/ctrlProp9.xml><?xml version="1.0" encoding="utf-8"?>
<formControlPr xmlns="http://schemas.microsoft.com/office/spreadsheetml/2009/9/main" objectType="CheckBox" fmlaLink="$AL$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24</xdr:col>
      <xdr:colOff>60613</xdr:colOff>
      <xdr:row>0</xdr:row>
      <xdr:rowOff>95250</xdr:rowOff>
    </xdr:from>
    <xdr:to>
      <xdr:col>37</xdr:col>
      <xdr:colOff>9525</xdr:colOff>
      <xdr:row>3</xdr:row>
      <xdr:rowOff>0</xdr:rowOff>
    </xdr:to>
    <xdr:pic>
      <xdr:nvPicPr>
        <xdr:cNvPr id="3" name="図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2707"/>
        <a:stretch/>
      </xdr:blipFill>
      <xdr:spPr>
        <a:xfrm>
          <a:off x="3946813" y="95250"/>
          <a:ext cx="2053937" cy="4381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36</xdr:col>
          <xdr:colOff>161925</xdr:colOff>
          <xdr:row>63</xdr:row>
          <xdr:rowOff>142875</xdr:rowOff>
        </xdr:from>
        <xdr:to>
          <xdr:col>40</xdr:col>
          <xdr:colOff>95250</xdr:colOff>
          <xdr:row>65</xdr:row>
          <xdr:rowOff>38100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準備中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65</xdr:row>
          <xdr:rowOff>142875</xdr:rowOff>
        </xdr:from>
        <xdr:to>
          <xdr:col>40</xdr:col>
          <xdr:colOff>95250</xdr:colOff>
          <xdr:row>67</xdr:row>
          <xdr:rowOff>38100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準備中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67</xdr:row>
          <xdr:rowOff>142875</xdr:rowOff>
        </xdr:from>
        <xdr:to>
          <xdr:col>40</xdr:col>
          <xdr:colOff>95250</xdr:colOff>
          <xdr:row>69</xdr:row>
          <xdr:rowOff>38100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準備中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73</xdr:row>
          <xdr:rowOff>133350</xdr:rowOff>
        </xdr:from>
        <xdr:to>
          <xdr:col>40</xdr:col>
          <xdr:colOff>142875</xdr:colOff>
          <xdr:row>75</xdr:row>
          <xdr:rowOff>19050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装備中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75</xdr:row>
          <xdr:rowOff>133350</xdr:rowOff>
        </xdr:from>
        <xdr:to>
          <xdr:col>40</xdr:col>
          <xdr:colOff>142875</xdr:colOff>
          <xdr:row>77</xdr:row>
          <xdr:rowOff>19050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装備中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77</xdr:row>
          <xdr:rowOff>133350</xdr:rowOff>
        </xdr:from>
        <xdr:to>
          <xdr:col>40</xdr:col>
          <xdr:colOff>142875</xdr:colOff>
          <xdr:row>79</xdr:row>
          <xdr:rowOff>19050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装備中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79</xdr:row>
          <xdr:rowOff>133350</xdr:rowOff>
        </xdr:from>
        <xdr:to>
          <xdr:col>40</xdr:col>
          <xdr:colOff>142875</xdr:colOff>
          <xdr:row>81</xdr:row>
          <xdr:rowOff>19050</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装備中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81</xdr:row>
          <xdr:rowOff>133350</xdr:rowOff>
        </xdr:from>
        <xdr:to>
          <xdr:col>40</xdr:col>
          <xdr:colOff>142875</xdr:colOff>
          <xdr:row>83</xdr:row>
          <xdr:rowOff>28575</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装備中</a:t>
              </a:r>
            </a:p>
          </xdr:txBody>
        </xdr:sp>
        <xdr:clientData/>
      </xdr:twoCellAnchor>
    </mc:Choice>
    <mc:Fallback/>
  </mc:AlternateContent>
  <xdr:twoCellAnchor editAs="oneCell">
    <xdr:from>
      <xdr:col>24</xdr:col>
      <xdr:colOff>28575</xdr:colOff>
      <xdr:row>148</xdr:row>
      <xdr:rowOff>76200</xdr:rowOff>
    </xdr:from>
    <xdr:to>
      <xdr:col>36</xdr:col>
      <xdr:colOff>148937</xdr:colOff>
      <xdr:row>150</xdr:row>
      <xdr:rowOff>171450</xdr:rowOff>
    </xdr:to>
    <xdr:pic>
      <xdr:nvPicPr>
        <xdr:cNvPr id="13" name="図 1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2707"/>
        <a:stretch/>
      </xdr:blipFill>
      <xdr:spPr>
        <a:xfrm>
          <a:off x="4143375" y="25927050"/>
          <a:ext cx="2177762" cy="4381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36</xdr:col>
          <xdr:colOff>161925</xdr:colOff>
          <xdr:row>52</xdr:row>
          <xdr:rowOff>142875</xdr:rowOff>
        </xdr:from>
        <xdr:to>
          <xdr:col>40</xdr:col>
          <xdr:colOff>95250</xdr:colOff>
          <xdr:row>54</xdr:row>
          <xdr:rowOff>47625</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準備中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56</xdr:row>
          <xdr:rowOff>142875</xdr:rowOff>
        </xdr:from>
        <xdr:to>
          <xdr:col>40</xdr:col>
          <xdr:colOff>95250</xdr:colOff>
          <xdr:row>58</xdr:row>
          <xdr:rowOff>47625</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準備中</a:t>
              </a:r>
            </a:p>
          </xdr:txBody>
        </xdr:sp>
        <xdr:clientData/>
      </xdr:twoCellAnchor>
    </mc:Choice>
    <mc:Fallback/>
  </mc:AlternateContent>
  <xdr:oneCellAnchor>
    <xdr:from>
      <xdr:col>24</xdr:col>
      <xdr:colOff>28575</xdr:colOff>
      <xdr:row>197</xdr:row>
      <xdr:rowOff>76200</xdr:rowOff>
    </xdr:from>
    <xdr:ext cx="2177762" cy="438150"/>
    <xdr:pic>
      <xdr:nvPicPr>
        <xdr:cNvPr id="14" name="図 1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2707"/>
        <a:stretch/>
      </xdr:blipFill>
      <xdr:spPr>
        <a:xfrm>
          <a:off x="4143375" y="25936575"/>
          <a:ext cx="2177762" cy="4381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24</xdr:col>
      <xdr:colOff>60613</xdr:colOff>
      <xdr:row>0</xdr:row>
      <xdr:rowOff>95250</xdr:rowOff>
    </xdr:from>
    <xdr:to>
      <xdr:col>37</xdr:col>
      <xdr:colOff>9525</xdr:colOff>
      <xdr:row>3</xdr:row>
      <xdr:rowOff>19050</xdr:rowOff>
    </xdr:to>
    <xdr:pic>
      <xdr:nvPicPr>
        <xdr:cNvPr id="4" name="図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2707"/>
        <a:stretch/>
      </xdr:blipFill>
      <xdr:spPr>
        <a:xfrm>
          <a:off x="4175413" y="95250"/>
          <a:ext cx="2177762" cy="4381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36</xdr:col>
          <xdr:colOff>161925</xdr:colOff>
          <xdr:row>24</xdr:row>
          <xdr:rowOff>142875</xdr:rowOff>
        </xdr:from>
        <xdr:to>
          <xdr:col>40</xdr:col>
          <xdr:colOff>114300</xdr:colOff>
          <xdr:row>26</xdr:row>
          <xdr:rowOff>47625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準備中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26</xdr:row>
          <xdr:rowOff>142875</xdr:rowOff>
        </xdr:from>
        <xdr:to>
          <xdr:col>40</xdr:col>
          <xdr:colOff>114300</xdr:colOff>
          <xdr:row>28</xdr:row>
          <xdr:rowOff>47625</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準備中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28</xdr:row>
          <xdr:rowOff>142875</xdr:rowOff>
        </xdr:from>
        <xdr:to>
          <xdr:col>40</xdr:col>
          <xdr:colOff>114300</xdr:colOff>
          <xdr:row>30</xdr:row>
          <xdr:rowOff>47625</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準備中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34</xdr:row>
          <xdr:rowOff>133350</xdr:rowOff>
        </xdr:from>
        <xdr:to>
          <xdr:col>40</xdr:col>
          <xdr:colOff>161925</xdr:colOff>
          <xdr:row>36</xdr:row>
          <xdr:rowOff>28575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装備中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36</xdr:row>
          <xdr:rowOff>133350</xdr:rowOff>
        </xdr:from>
        <xdr:to>
          <xdr:col>40</xdr:col>
          <xdr:colOff>161925</xdr:colOff>
          <xdr:row>38</xdr:row>
          <xdr:rowOff>28575</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装備中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38</xdr:row>
          <xdr:rowOff>133350</xdr:rowOff>
        </xdr:from>
        <xdr:to>
          <xdr:col>40</xdr:col>
          <xdr:colOff>161925</xdr:colOff>
          <xdr:row>40</xdr:row>
          <xdr:rowOff>28575</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装備中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40</xdr:row>
          <xdr:rowOff>133350</xdr:rowOff>
        </xdr:from>
        <xdr:to>
          <xdr:col>40</xdr:col>
          <xdr:colOff>161925</xdr:colOff>
          <xdr:row>42</xdr:row>
          <xdr:rowOff>28575</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装備中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42</xdr:row>
          <xdr:rowOff>133350</xdr:rowOff>
        </xdr:from>
        <xdr:to>
          <xdr:col>40</xdr:col>
          <xdr:colOff>161925</xdr:colOff>
          <xdr:row>44</xdr:row>
          <xdr:rowOff>28575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装備中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44</xdr:row>
          <xdr:rowOff>133350</xdr:rowOff>
        </xdr:from>
        <xdr:to>
          <xdr:col>40</xdr:col>
          <xdr:colOff>161925</xdr:colOff>
          <xdr:row>46</xdr:row>
          <xdr:rowOff>38100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装備中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46</xdr:row>
          <xdr:rowOff>133350</xdr:rowOff>
        </xdr:from>
        <xdr:to>
          <xdr:col>40</xdr:col>
          <xdr:colOff>161925</xdr:colOff>
          <xdr:row>48</xdr:row>
          <xdr:rowOff>38100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装備中</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24</xdr:col>
      <xdr:colOff>60613</xdr:colOff>
      <xdr:row>0</xdr:row>
      <xdr:rowOff>95250</xdr:rowOff>
    </xdr:from>
    <xdr:to>
      <xdr:col>37</xdr:col>
      <xdr:colOff>9525</xdr:colOff>
      <xdr:row>3</xdr:row>
      <xdr:rowOff>19050</xdr:rowOff>
    </xdr:to>
    <xdr:pic>
      <xdr:nvPicPr>
        <xdr:cNvPr id="2" name="図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2707"/>
        <a:stretch/>
      </xdr:blipFill>
      <xdr:spPr>
        <a:xfrm>
          <a:off x="4175413" y="95250"/>
          <a:ext cx="2177762" cy="4381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36</xdr:col>
          <xdr:colOff>161925</xdr:colOff>
          <xdr:row>24</xdr:row>
          <xdr:rowOff>142875</xdr:rowOff>
        </xdr:from>
        <xdr:to>
          <xdr:col>40</xdr:col>
          <xdr:colOff>114300</xdr:colOff>
          <xdr:row>26</xdr:row>
          <xdr:rowOff>57150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準備中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26</xdr:row>
          <xdr:rowOff>142875</xdr:rowOff>
        </xdr:from>
        <xdr:to>
          <xdr:col>40</xdr:col>
          <xdr:colOff>114300</xdr:colOff>
          <xdr:row>28</xdr:row>
          <xdr:rowOff>57150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準備中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28</xdr:row>
          <xdr:rowOff>142875</xdr:rowOff>
        </xdr:from>
        <xdr:to>
          <xdr:col>40</xdr:col>
          <xdr:colOff>114300</xdr:colOff>
          <xdr:row>30</xdr:row>
          <xdr:rowOff>57150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準備中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34</xdr:row>
          <xdr:rowOff>133350</xdr:rowOff>
        </xdr:from>
        <xdr:to>
          <xdr:col>40</xdr:col>
          <xdr:colOff>161925</xdr:colOff>
          <xdr:row>36</xdr:row>
          <xdr:rowOff>38100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装備中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36</xdr:row>
          <xdr:rowOff>133350</xdr:rowOff>
        </xdr:from>
        <xdr:to>
          <xdr:col>40</xdr:col>
          <xdr:colOff>161925</xdr:colOff>
          <xdr:row>38</xdr:row>
          <xdr:rowOff>38100</xdr:rowOff>
        </xdr:to>
        <xdr:sp macro="" textlink="">
          <xdr:nvSpPr>
            <xdr:cNvPr id="16389" name="Check Box 5" hidden="1">
              <a:extLst>
                <a:ext uri="{63B3BB69-23CF-44E3-9099-C40C66FF867C}">
                  <a14:compatExt spid="_x0000_s1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装備中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38</xdr:row>
          <xdr:rowOff>133350</xdr:rowOff>
        </xdr:from>
        <xdr:to>
          <xdr:col>40</xdr:col>
          <xdr:colOff>161925</xdr:colOff>
          <xdr:row>40</xdr:row>
          <xdr:rowOff>38100</xdr:rowOff>
        </xdr:to>
        <xdr:sp macro="" textlink="">
          <xdr:nvSpPr>
            <xdr:cNvPr id="16390" name="Check Box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装備中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40</xdr:row>
          <xdr:rowOff>133350</xdr:rowOff>
        </xdr:from>
        <xdr:to>
          <xdr:col>40</xdr:col>
          <xdr:colOff>161925</xdr:colOff>
          <xdr:row>42</xdr:row>
          <xdr:rowOff>38100</xdr:rowOff>
        </xdr:to>
        <xdr:sp macro="" textlink="">
          <xdr:nvSpPr>
            <xdr:cNvPr id="16391" name="Check Box 7" hidden="1">
              <a:extLst>
                <a:ext uri="{63B3BB69-23CF-44E3-9099-C40C66FF867C}">
                  <a14:compatExt spid="_x0000_s1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装備中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42</xdr:row>
          <xdr:rowOff>133350</xdr:rowOff>
        </xdr:from>
        <xdr:to>
          <xdr:col>40</xdr:col>
          <xdr:colOff>161925</xdr:colOff>
          <xdr:row>44</xdr:row>
          <xdr:rowOff>38100</xdr:rowOff>
        </xdr:to>
        <xdr:sp macro="" textlink="">
          <xdr:nvSpPr>
            <xdr:cNvPr id="16392" name="Check Box 8"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装備中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44</xdr:row>
          <xdr:rowOff>133350</xdr:rowOff>
        </xdr:from>
        <xdr:to>
          <xdr:col>40</xdr:col>
          <xdr:colOff>161925</xdr:colOff>
          <xdr:row>46</xdr:row>
          <xdr:rowOff>38100</xdr:rowOff>
        </xdr:to>
        <xdr:sp macro="" textlink="">
          <xdr:nvSpPr>
            <xdr:cNvPr id="16393" name="Check Box 9"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装備中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46</xdr:row>
          <xdr:rowOff>133350</xdr:rowOff>
        </xdr:from>
        <xdr:to>
          <xdr:col>40</xdr:col>
          <xdr:colOff>161925</xdr:colOff>
          <xdr:row>48</xdr:row>
          <xdr:rowOff>38100</xdr:rowOff>
        </xdr:to>
        <xdr:sp macro="" textlink="">
          <xdr:nvSpPr>
            <xdr:cNvPr id="16394" name="Check Box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装備中</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2</xdr:col>
      <xdr:colOff>104775</xdr:colOff>
      <xdr:row>1</xdr:row>
      <xdr:rowOff>38100</xdr:rowOff>
    </xdr:from>
    <xdr:to>
      <xdr:col>15</xdr:col>
      <xdr:colOff>53687</xdr:colOff>
      <xdr:row>3</xdr:row>
      <xdr:rowOff>19050</xdr:rowOff>
    </xdr:to>
    <xdr:pic>
      <xdr:nvPicPr>
        <xdr:cNvPr id="2" name="図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2707"/>
        <a:stretch/>
      </xdr:blipFill>
      <xdr:spPr>
        <a:xfrm>
          <a:off x="447675" y="219075"/>
          <a:ext cx="2177762" cy="342900"/>
        </a:xfrm>
        <a:prstGeom prst="rect">
          <a:avLst/>
        </a:prstGeom>
      </xdr:spPr>
    </xdr:pic>
    <xdr:clientData/>
  </xdr:twoCellAnchor>
</xdr:wsDr>
</file>

<file path=xl/tables/table1.xml><?xml version="1.0" encoding="utf-8"?>
<table xmlns="http://schemas.openxmlformats.org/spreadsheetml/2006/main" id="7" name="テーブル7" displayName="テーブル7" ref="A1:B19" totalsRowShown="0">
  <tableColumns count="2">
    <tableColumn id="2" name="スキル名"/>
    <tableColumn id="3" name="効果"/>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A1:L504" totalsRowShown="0" headerRowDxfId="46" dataDxfId="45" tableBorderDxfId="44">
  <autoFilter ref="A1:L504"/>
  <tableColumns count="12">
    <tableColumn id="1" name="No." dataDxfId="43"/>
    <tableColumn id="2" name="クラス" dataDxfId="42"/>
    <tableColumn id="3" name="名称" dataDxfId="41"/>
    <tableColumn id="4" name="種別" dataDxfId="40"/>
    <tableColumn id="5" name="技能" dataDxfId="39"/>
    <tableColumn id="6" name="タイミング" dataDxfId="38"/>
    <tableColumn id="7" name="負荷" dataDxfId="37"/>
    <tableColumn id="8" name="代償" dataDxfId="36"/>
    <tableColumn id="9" name="対象" dataDxfId="35"/>
    <tableColumn id="10" name="射程" dataDxfId="34"/>
    <tableColumn id="11" name="制限" dataDxfId="33"/>
    <tableColumn id="12" name="効果" dataDxfId="32"/>
  </tableColumns>
  <tableStyleInfo name="TableStyleLight1" showFirstColumn="0" showLastColumn="0" showRowStripes="1" showColumnStripes="0"/>
</table>
</file>

<file path=xl/tables/table3.xml><?xml version="1.0" encoding="utf-8"?>
<table xmlns="http://schemas.openxmlformats.org/spreadsheetml/2006/main" id="5" name="テーブル5" displayName="テーブル5" ref="A1:N102" totalsRowShown="0">
  <autoFilter ref="A1:N102"/>
  <tableColumns count="14">
    <tableColumn id="1" name="No."/>
    <tableColumn id="2" name="名称"/>
    <tableColumn id="3" name="分類"/>
    <tableColumn id="4" name="技能"/>
    <tableColumn id="5" name="威力"/>
    <tableColumn id="6" name="魔力" dataDxfId="31"/>
    <tableColumn id="7" name="防御" dataDxfId="30"/>
    <tableColumn id="8" name="抵抗" dataDxfId="29"/>
    <tableColumn id="9" name="射程" dataDxfId="28"/>
    <tableColumn id="10" name="部位" dataDxfId="27"/>
    <tableColumn id="11" name="重量" dataDxfId="26"/>
    <tableColumn id="12" name="値段" dataDxfId="25"/>
    <tableColumn id="13" name="効果" dataDxfId="24"/>
    <tableColumn id="14" name="フレーバー" dataDxfId="23"/>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A1:L59" totalsRowShown="0">
  <autoFilter ref="A1:L59"/>
  <tableColumns count="12">
    <tableColumn id="1" name="No." dataDxfId="22"/>
    <tableColumn id="2" name="名称" dataDxfId="21"/>
    <tableColumn id="3" name="材質" dataDxfId="20"/>
    <tableColumn id="4" name="部位" dataDxfId="19"/>
    <tableColumn id="5" name="斬" dataDxfId="18"/>
    <tableColumn id="6" name="刺" dataDxfId="17"/>
    <tableColumn id="7" name="殴" dataDxfId="16"/>
    <tableColumn id="8" name="癒" dataDxfId="15"/>
    <tableColumn id="9" name="重量" dataDxfId="14"/>
    <tableColumn id="10" name="値段" dataDxfId="13"/>
    <tableColumn id="11" name="効果" dataDxfId="12"/>
    <tableColumn id="12" name="フレーバー" dataDxfId="11"/>
  </tableColumns>
  <tableStyleInfo name="TableStyleLight1" showFirstColumn="0" showLastColumn="0" showRowStripes="1" showColumnStripes="0"/>
</table>
</file>

<file path=xl/tables/table5.xml><?xml version="1.0" encoding="utf-8"?>
<table xmlns="http://schemas.openxmlformats.org/spreadsheetml/2006/main" id="3" name="テーブル3" displayName="テーブル3" ref="A1:I40" totalsRowShown="0" dataDxfId="10">
  <autoFilter ref="A1:I40"/>
  <tableColumns count="9">
    <tableColumn id="1" name="No." dataDxfId="9"/>
    <tableColumn id="2" name="名称" dataDxfId="8"/>
    <tableColumn id="3" name="分類" dataDxfId="7"/>
    <tableColumn id="4" name="タイミング" dataDxfId="6"/>
    <tableColumn id="5" name="対象" dataDxfId="5"/>
    <tableColumn id="6" name="射程" dataDxfId="4"/>
    <tableColumn id="7" name="値段" dataDxfId="3"/>
    <tableColumn id="8" name="効果" dataDxfId="2"/>
    <tableColumn id="9" name="フレーバー" dataDxfId="1"/>
  </tableColumns>
  <tableStyleInfo name="TableStyleLight1" showFirstColumn="0" showLastColumn="0" showRowStripes="1" showColumnStripes="0"/>
</table>
</file>

<file path=xl/tables/table6.xml><?xml version="1.0" encoding="utf-8"?>
<table xmlns="http://schemas.openxmlformats.org/spreadsheetml/2006/main" id="1" name="テーブル1" displayName="テーブル1" ref="A1:I113" totalsRowShown="0">
  <autoFilter ref="A1:I113"/>
  <tableColumns count="9">
    <tableColumn id="1" name="聖牙"/>
    <tableColumn id="2" name="名称"/>
    <tableColumn id="3" name="種別"/>
    <tableColumn id="5" name="タイミング"/>
    <tableColumn id="7" name="代償"/>
    <tableColumn id="4" name="対象"/>
    <tableColumn id="6" name="射程"/>
    <tableColumn id="8" name="制限"/>
    <tableColumn id="9" name="効果" dataDxfId="0"/>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table" Target="../tables/table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3.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_rels/sheet9.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BR282"/>
  <sheetViews>
    <sheetView tabSelected="1" view="pageBreakPreview" zoomScaleNormal="100" zoomScaleSheetLayoutView="100" zoomScalePageLayoutView="55" workbookViewId="0">
      <selection sqref="A1:R3"/>
    </sheetView>
  </sheetViews>
  <sheetFormatPr defaultColWidth="2.25" defaultRowHeight="13.5" x14ac:dyDescent="0.15"/>
  <cols>
    <col min="1" max="37" width="2.25" style="106"/>
    <col min="38" max="38" width="2.5" style="105" bestFit="1" customWidth="1"/>
    <col min="39" max="40" width="2.25" style="105"/>
    <col min="41" max="43" width="2.5" style="105" bestFit="1" customWidth="1"/>
    <col min="44" max="44" width="4.75" style="105" customWidth="1"/>
    <col min="45" max="45" width="4.5" style="105" customWidth="1"/>
    <col min="46" max="46" width="4.75" style="105" customWidth="1"/>
    <col min="47" max="48" width="4.625" style="105" customWidth="1"/>
    <col min="49" max="68" width="2.25" style="105"/>
    <col min="69" max="16384" width="2.25" style="106"/>
  </cols>
  <sheetData>
    <row r="1" spans="1:48" ht="13.5" customHeight="1" x14ac:dyDescent="0.15">
      <c r="A1" s="411" t="s">
        <v>618</v>
      </c>
      <c r="B1" s="412"/>
      <c r="C1" s="412"/>
      <c r="D1" s="412"/>
      <c r="E1" s="412"/>
      <c r="F1" s="412"/>
      <c r="G1" s="412"/>
      <c r="H1" s="412"/>
      <c r="I1" s="412"/>
      <c r="J1" s="412"/>
      <c r="K1" s="412"/>
      <c r="L1" s="412"/>
      <c r="M1" s="412"/>
      <c r="N1" s="412"/>
      <c r="O1" s="412"/>
      <c r="P1" s="412"/>
      <c r="Q1" s="412"/>
      <c r="R1" s="412"/>
      <c r="S1" s="416" t="s">
        <v>947</v>
      </c>
      <c r="T1" s="417"/>
      <c r="U1" s="417"/>
      <c r="V1" s="417"/>
      <c r="W1" s="369"/>
      <c r="X1" s="415"/>
      <c r="Y1" s="405"/>
      <c r="Z1" s="406"/>
      <c r="AA1" s="406"/>
      <c r="AB1" s="406"/>
      <c r="AC1" s="406"/>
      <c r="AD1" s="406"/>
      <c r="AE1" s="406"/>
      <c r="AF1" s="406"/>
      <c r="AG1" s="406"/>
      <c r="AH1" s="406"/>
      <c r="AI1" s="406"/>
      <c r="AJ1" s="406"/>
      <c r="AK1" s="407"/>
    </row>
    <row r="2" spans="1:48" ht="14.25" customHeight="1" x14ac:dyDescent="0.15">
      <c r="A2" s="413"/>
      <c r="B2" s="414"/>
      <c r="C2" s="414"/>
      <c r="D2" s="414"/>
      <c r="E2" s="414"/>
      <c r="F2" s="414"/>
      <c r="G2" s="414"/>
      <c r="H2" s="414"/>
      <c r="I2" s="414"/>
      <c r="J2" s="414"/>
      <c r="K2" s="414"/>
      <c r="L2" s="414"/>
      <c r="M2" s="414"/>
      <c r="N2" s="414"/>
      <c r="O2" s="414"/>
      <c r="P2" s="414"/>
      <c r="Q2" s="414"/>
      <c r="R2" s="414"/>
      <c r="S2" s="416" t="s">
        <v>630</v>
      </c>
      <c r="T2" s="417"/>
      <c r="U2" s="417"/>
      <c r="V2" s="417"/>
      <c r="W2" s="369"/>
      <c r="X2" s="415"/>
      <c r="Y2" s="408"/>
      <c r="Z2" s="409"/>
      <c r="AA2" s="409"/>
      <c r="AB2" s="409"/>
      <c r="AC2" s="409"/>
      <c r="AD2" s="409"/>
      <c r="AE2" s="409"/>
      <c r="AF2" s="409"/>
      <c r="AG2" s="409"/>
      <c r="AH2" s="409"/>
      <c r="AI2" s="409"/>
      <c r="AJ2" s="409"/>
      <c r="AK2" s="410"/>
    </row>
    <row r="3" spans="1:48" ht="14.25" customHeight="1" thickBot="1" x14ac:dyDescent="0.2">
      <c r="A3" s="413"/>
      <c r="B3" s="414"/>
      <c r="C3" s="414"/>
      <c r="D3" s="414"/>
      <c r="E3" s="414"/>
      <c r="F3" s="414"/>
      <c r="G3" s="414"/>
      <c r="H3" s="414"/>
      <c r="I3" s="414"/>
      <c r="J3" s="414"/>
      <c r="K3" s="414"/>
      <c r="L3" s="414"/>
      <c r="M3" s="414"/>
      <c r="N3" s="414"/>
      <c r="O3" s="414"/>
      <c r="P3" s="414"/>
      <c r="Q3" s="414"/>
      <c r="R3" s="414"/>
      <c r="S3" s="418" t="s">
        <v>631</v>
      </c>
      <c r="T3" s="419"/>
      <c r="U3" s="419"/>
      <c r="V3" s="419"/>
      <c r="W3" s="420">
        <f>AR24</f>
        <v>-100</v>
      </c>
      <c r="X3" s="421"/>
      <c r="Y3" s="408"/>
      <c r="Z3" s="409"/>
      <c r="AA3" s="409"/>
      <c r="AB3" s="409"/>
      <c r="AC3" s="409"/>
      <c r="AD3" s="409"/>
      <c r="AE3" s="409"/>
      <c r="AF3" s="409"/>
      <c r="AG3" s="409"/>
      <c r="AH3" s="409"/>
      <c r="AI3" s="409"/>
      <c r="AJ3" s="409"/>
      <c r="AK3" s="410"/>
    </row>
    <row r="4" spans="1:48" ht="14.25" customHeight="1" x14ac:dyDescent="0.15">
      <c r="A4" s="432" t="s">
        <v>620</v>
      </c>
      <c r="B4" s="433"/>
      <c r="C4" s="433"/>
      <c r="D4" s="433"/>
      <c r="E4" s="433"/>
      <c r="F4" s="433"/>
      <c r="G4" s="433"/>
      <c r="H4" s="436"/>
      <c r="I4" s="436"/>
      <c r="J4" s="436"/>
      <c r="K4" s="436"/>
      <c r="L4" s="436"/>
      <c r="M4" s="436"/>
      <c r="N4" s="436"/>
      <c r="O4" s="436"/>
      <c r="P4" s="436"/>
      <c r="Q4" s="436"/>
      <c r="R4" s="436"/>
      <c r="S4" s="436"/>
      <c r="T4" s="436"/>
      <c r="U4" s="436"/>
      <c r="V4" s="436"/>
      <c r="W4" s="436"/>
      <c r="X4" s="437"/>
      <c r="Y4" s="424" t="s">
        <v>588</v>
      </c>
      <c r="Z4" s="320"/>
      <c r="AA4" s="426"/>
      <c r="AB4" s="426"/>
      <c r="AC4" s="426"/>
      <c r="AD4" s="426"/>
      <c r="AE4" s="426"/>
      <c r="AF4" s="426"/>
      <c r="AG4" s="426"/>
      <c r="AH4" s="426"/>
      <c r="AI4" s="426"/>
      <c r="AJ4" s="426"/>
      <c r="AK4" s="427"/>
    </row>
    <row r="5" spans="1:48" ht="14.25" customHeight="1" x14ac:dyDescent="0.15">
      <c r="A5" s="434"/>
      <c r="B5" s="435"/>
      <c r="C5" s="435"/>
      <c r="D5" s="435"/>
      <c r="E5" s="435"/>
      <c r="F5" s="435"/>
      <c r="G5" s="435"/>
      <c r="H5" s="438"/>
      <c r="I5" s="438"/>
      <c r="J5" s="438"/>
      <c r="K5" s="438"/>
      <c r="L5" s="438"/>
      <c r="M5" s="438"/>
      <c r="N5" s="438"/>
      <c r="O5" s="438"/>
      <c r="P5" s="438"/>
      <c r="Q5" s="438"/>
      <c r="R5" s="438"/>
      <c r="S5" s="438"/>
      <c r="T5" s="438"/>
      <c r="U5" s="438"/>
      <c r="V5" s="438"/>
      <c r="W5" s="438"/>
      <c r="X5" s="439"/>
      <c r="Y5" s="312"/>
      <c r="Z5" s="313"/>
      <c r="AA5" s="428"/>
      <c r="AB5" s="428"/>
      <c r="AC5" s="428"/>
      <c r="AD5" s="428"/>
      <c r="AE5" s="428"/>
      <c r="AF5" s="428"/>
      <c r="AG5" s="428"/>
      <c r="AH5" s="428"/>
      <c r="AI5" s="428"/>
      <c r="AJ5" s="428"/>
      <c r="AK5" s="429"/>
      <c r="AM5" s="105" t="s">
        <v>638</v>
      </c>
    </row>
    <row r="6" spans="1:48" ht="13.5" customHeight="1" x14ac:dyDescent="0.15">
      <c r="A6" s="434"/>
      <c r="B6" s="435"/>
      <c r="C6" s="435"/>
      <c r="D6" s="435"/>
      <c r="E6" s="435"/>
      <c r="F6" s="435"/>
      <c r="G6" s="435"/>
      <c r="H6" s="438"/>
      <c r="I6" s="438"/>
      <c r="J6" s="438"/>
      <c r="K6" s="438"/>
      <c r="L6" s="438"/>
      <c r="M6" s="438"/>
      <c r="N6" s="438"/>
      <c r="O6" s="438"/>
      <c r="P6" s="438"/>
      <c r="Q6" s="438"/>
      <c r="R6" s="438"/>
      <c r="S6" s="438"/>
      <c r="T6" s="438"/>
      <c r="U6" s="438"/>
      <c r="V6" s="438"/>
      <c r="W6" s="438"/>
      <c r="X6" s="439"/>
      <c r="Y6" s="440" t="s">
        <v>634</v>
      </c>
      <c r="Z6" s="417"/>
      <c r="AA6" s="428"/>
      <c r="AB6" s="428"/>
      <c r="AC6" s="428"/>
      <c r="AD6" s="428"/>
      <c r="AE6" s="428"/>
      <c r="AF6" s="428"/>
      <c r="AG6" s="428"/>
      <c r="AH6" s="428"/>
      <c r="AI6" s="428"/>
      <c r="AJ6" s="428"/>
      <c r="AK6" s="429"/>
      <c r="AR6" s="105" t="s">
        <v>641</v>
      </c>
      <c r="AS6" s="105" t="s">
        <v>642</v>
      </c>
      <c r="AT6" s="105" t="s">
        <v>643</v>
      </c>
      <c r="AU6" s="105" t="s">
        <v>644</v>
      </c>
      <c r="AV6" s="105" t="s">
        <v>645</v>
      </c>
    </row>
    <row r="7" spans="1:48" ht="13.5" customHeight="1" thickBot="1" x14ac:dyDescent="0.2">
      <c r="A7" s="325" t="s">
        <v>619</v>
      </c>
      <c r="B7" s="326"/>
      <c r="C7" s="326"/>
      <c r="D7" s="326"/>
      <c r="E7" s="326"/>
      <c r="F7" s="326"/>
      <c r="G7" s="326"/>
      <c r="H7" s="327"/>
      <c r="I7" s="327"/>
      <c r="J7" s="327"/>
      <c r="K7" s="327"/>
      <c r="L7" s="327"/>
      <c r="M7" s="327"/>
      <c r="N7" s="327"/>
      <c r="O7" s="327"/>
      <c r="P7" s="327"/>
      <c r="Q7" s="327"/>
      <c r="R7" s="327"/>
      <c r="S7" s="327"/>
      <c r="T7" s="327"/>
      <c r="U7" s="327"/>
      <c r="V7" s="327"/>
      <c r="W7" s="327"/>
      <c r="X7" s="328"/>
      <c r="Y7" s="445"/>
      <c r="Z7" s="369"/>
      <c r="AA7" s="428"/>
      <c r="AB7" s="428"/>
      <c r="AC7" s="428"/>
      <c r="AD7" s="428"/>
      <c r="AE7" s="428"/>
      <c r="AF7" s="428"/>
      <c r="AG7" s="428"/>
      <c r="AH7" s="428"/>
      <c r="AI7" s="428"/>
      <c r="AJ7" s="428"/>
      <c r="AK7" s="429"/>
      <c r="AM7" s="105" t="s">
        <v>623</v>
      </c>
      <c r="AR7" s="105" t="str">
        <f>IF($D$10="","",INDEX(クラス!D$4:D$26,MATCH(キャラクター!$D$10,クラス!$C$4:$C$26,0)))</f>
        <v/>
      </c>
      <c r="AS7" s="105" t="str">
        <f>IF($D$10="","",INDEX(クラス!E$4:E$26,MATCH(キャラクター!$D$10,クラス!$C$4:$C$26,0)))</f>
        <v/>
      </c>
      <c r="AT7" s="105" t="str">
        <f>IF($D$10="","",INDEX(クラス!F$4:F$26,MATCH(キャラクター!$D$10,クラス!$C$4:$C$26,0)))</f>
        <v/>
      </c>
      <c r="AU7" s="105" t="str">
        <f>IF($D$10="","",INDEX(クラス!G$4:G$26,MATCH(キャラクター!$D$10,クラス!$C$4:$C$26,0)))</f>
        <v/>
      </c>
      <c r="AV7" s="105" t="str">
        <f>IF($D$10="","",INDEX(クラス!H$4:H$26,MATCH(キャラクター!$D$10,クラス!$C$4:$C$26,0)))</f>
        <v/>
      </c>
    </row>
    <row r="8" spans="1:48" ht="13.5" customHeight="1" thickBot="1" x14ac:dyDescent="0.2">
      <c r="A8" s="329">
        <f ca="1">NOW()</f>
        <v>43309.490573379633</v>
      </c>
      <c r="B8" s="330"/>
      <c r="C8" s="330"/>
      <c r="D8" s="330"/>
      <c r="E8" s="330"/>
      <c r="F8" s="330"/>
      <c r="G8" s="331"/>
      <c r="Y8" s="416" t="s">
        <v>628</v>
      </c>
      <c r="Z8" s="417"/>
      <c r="AA8" s="428"/>
      <c r="AB8" s="428"/>
      <c r="AC8" s="428"/>
      <c r="AD8" s="428"/>
      <c r="AE8" s="428"/>
      <c r="AF8" s="428"/>
      <c r="AG8" s="428"/>
      <c r="AH8" s="428"/>
      <c r="AI8" s="428"/>
      <c r="AJ8" s="428"/>
      <c r="AK8" s="429"/>
      <c r="AM8" s="105" t="s">
        <v>624</v>
      </c>
      <c r="AR8" s="105" t="str">
        <f>IF($K$10="","",INDEX(クラス!D$4:D$26,MATCH(キャラクター!$K$10,クラス!$C$4:$C$26,0)))</f>
        <v/>
      </c>
      <c r="AS8" s="105" t="str">
        <f>IF($K$10="","",INDEX(クラス!E$4:E$26,MATCH(キャラクター!$K$10,クラス!$C$4:$C$26,0)))</f>
        <v/>
      </c>
      <c r="AT8" s="105" t="str">
        <f>IF($K$10="","",INDEX(クラス!F$4:F$26,MATCH(キャラクター!$K$10,クラス!$C$4:$C$26,0)))</f>
        <v/>
      </c>
      <c r="AU8" s="105" t="str">
        <f>IF($K$10="","",INDEX(クラス!G$4:G$26,MATCH(キャラクター!$K$10,クラス!$C$4:$C$26,0)))</f>
        <v/>
      </c>
      <c r="AV8" s="105" t="str">
        <f>IF($K$10="","",INDEX(クラス!H$4:H$26,MATCH(キャラクター!$K$10,クラス!$C$4:$C$26,0)))</f>
        <v/>
      </c>
    </row>
    <row r="9" spans="1:48" ht="13.5" customHeight="1" x14ac:dyDescent="0.15">
      <c r="A9" s="319"/>
      <c r="B9" s="320"/>
      <c r="C9" s="321"/>
      <c r="D9" s="425" t="s">
        <v>623</v>
      </c>
      <c r="E9" s="323"/>
      <c r="F9" s="323"/>
      <c r="G9" s="323"/>
      <c r="H9" s="323"/>
      <c r="I9" s="323"/>
      <c r="J9" s="324"/>
      <c r="K9" s="322" t="s">
        <v>624</v>
      </c>
      <c r="L9" s="323"/>
      <c r="M9" s="323"/>
      <c r="N9" s="323"/>
      <c r="O9" s="323"/>
      <c r="P9" s="323"/>
      <c r="Q9" s="324"/>
      <c r="R9" s="322" t="s">
        <v>625</v>
      </c>
      <c r="S9" s="323"/>
      <c r="T9" s="323"/>
      <c r="U9" s="323"/>
      <c r="V9" s="323"/>
      <c r="W9" s="323"/>
      <c r="X9" s="324"/>
      <c r="Y9" s="312"/>
      <c r="Z9" s="313"/>
      <c r="AA9" s="428"/>
      <c r="AB9" s="428"/>
      <c r="AC9" s="428"/>
      <c r="AD9" s="428"/>
      <c r="AE9" s="428"/>
      <c r="AF9" s="428"/>
      <c r="AG9" s="428"/>
      <c r="AH9" s="428"/>
      <c r="AI9" s="428"/>
      <c r="AJ9" s="428"/>
      <c r="AK9" s="429"/>
      <c r="AM9" s="105" t="s">
        <v>625</v>
      </c>
      <c r="AR9" s="105" t="str">
        <f>IF($R$10="","",INDEX(クラス!D$4:D$26,MATCH(キャラクター!$R$10,クラス!$C$4:$C$26,0)))</f>
        <v/>
      </c>
      <c r="AS9" s="105" t="str">
        <f>IF($R$10="","",INDEX(クラス!E$4:E$26,MATCH(キャラクター!$R$10,クラス!$C$4:$C$26,0)))</f>
        <v/>
      </c>
      <c r="AT9" s="105" t="str">
        <f>IF($R$10="","",INDEX(クラス!F$4:F$26,MATCH(キャラクター!$R$10,クラス!$C$4:$C$26,0)))</f>
        <v/>
      </c>
      <c r="AU9" s="105" t="str">
        <f>IF($R$10="","",INDEX(クラス!G$4:G$26,MATCH(キャラクター!$R$10,クラス!$C$4:$C$26,0)))</f>
        <v/>
      </c>
      <c r="AV9" s="105" t="str">
        <f>IF($R$10="","",INDEX(クラス!H$4:H$26,MATCH(キャラクター!$R$10,クラス!$C$4:$C$26,0)))</f>
        <v/>
      </c>
    </row>
    <row r="10" spans="1:48" ht="13.5" customHeight="1" x14ac:dyDescent="0.15">
      <c r="A10" s="458" t="s">
        <v>621</v>
      </c>
      <c r="B10" s="459"/>
      <c r="C10" s="460"/>
      <c r="D10" s="312"/>
      <c r="E10" s="313"/>
      <c r="F10" s="313"/>
      <c r="G10" s="313"/>
      <c r="H10" s="313"/>
      <c r="I10" s="313"/>
      <c r="J10" s="314"/>
      <c r="K10" s="315"/>
      <c r="L10" s="313"/>
      <c r="M10" s="313"/>
      <c r="N10" s="313"/>
      <c r="O10" s="313"/>
      <c r="P10" s="313"/>
      <c r="Q10" s="314"/>
      <c r="R10" s="315"/>
      <c r="S10" s="313"/>
      <c r="T10" s="313"/>
      <c r="U10" s="313"/>
      <c r="V10" s="313"/>
      <c r="W10" s="313"/>
      <c r="X10" s="314"/>
      <c r="Y10" s="440" t="s">
        <v>590</v>
      </c>
      <c r="Z10" s="417"/>
      <c r="AA10" s="428"/>
      <c r="AB10" s="428"/>
      <c r="AC10" s="428"/>
      <c r="AD10" s="428"/>
      <c r="AE10" s="428"/>
      <c r="AF10" s="428"/>
      <c r="AG10" s="428"/>
      <c r="AH10" s="428"/>
      <c r="AI10" s="428"/>
      <c r="AJ10" s="428"/>
      <c r="AK10" s="429"/>
      <c r="AM10" s="105" t="s">
        <v>783</v>
      </c>
      <c r="AR10" s="105">
        <f>SUM(AR7:AR9)</f>
        <v>0</v>
      </c>
      <c r="AS10" s="105">
        <f t="shared" ref="AS10:AV10" si="0">SUM(AS7:AS9)</f>
        <v>0</v>
      </c>
      <c r="AT10" s="105">
        <f t="shared" si="0"/>
        <v>0</v>
      </c>
      <c r="AU10" s="105">
        <f t="shared" si="0"/>
        <v>0</v>
      </c>
      <c r="AV10" s="105">
        <f t="shared" si="0"/>
        <v>0</v>
      </c>
    </row>
    <row r="11" spans="1:48" ht="13.5" customHeight="1" x14ac:dyDescent="0.15">
      <c r="A11" s="458"/>
      <c r="B11" s="459"/>
      <c r="C11" s="460"/>
      <c r="D11" s="312"/>
      <c r="E11" s="313"/>
      <c r="F11" s="313"/>
      <c r="G11" s="313"/>
      <c r="H11" s="313"/>
      <c r="I11" s="313"/>
      <c r="J11" s="314"/>
      <c r="K11" s="315"/>
      <c r="L11" s="313"/>
      <c r="M11" s="313"/>
      <c r="N11" s="313"/>
      <c r="O11" s="313"/>
      <c r="P11" s="313"/>
      <c r="Q11" s="314"/>
      <c r="R11" s="315"/>
      <c r="S11" s="313"/>
      <c r="T11" s="313"/>
      <c r="U11" s="313"/>
      <c r="V11" s="313"/>
      <c r="W11" s="313"/>
      <c r="X11" s="314"/>
      <c r="Y11" s="312"/>
      <c r="Z11" s="313"/>
      <c r="AA11" s="428"/>
      <c r="AB11" s="428"/>
      <c r="AC11" s="428"/>
      <c r="AD11" s="428"/>
      <c r="AE11" s="428"/>
      <c r="AF11" s="428"/>
      <c r="AG11" s="428"/>
      <c r="AH11" s="428"/>
      <c r="AI11" s="428"/>
      <c r="AJ11" s="428"/>
      <c r="AK11" s="429"/>
      <c r="AM11" s="105" t="s">
        <v>629</v>
      </c>
      <c r="AR11" s="105">
        <f>H18</f>
        <v>0</v>
      </c>
      <c r="AS11" s="105">
        <f>H25</f>
        <v>0</v>
      </c>
      <c r="AT11" s="105">
        <f>H32</f>
        <v>0</v>
      </c>
      <c r="AU11" s="105">
        <f>H39</f>
        <v>0</v>
      </c>
      <c r="AV11" s="105">
        <f>H46</f>
        <v>0</v>
      </c>
    </row>
    <row r="12" spans="1:48" ht="13.5" customHeight="1" x14ac:dyDescent="0.15">
      <c r="A12" s="458" t="s">
        <v>622</v>
      </c>
      <c r="B12" s="459"/>
      <c r="C12" s="460"/>
      <c r="D12" s="316" t="str">
        <f>IF($D$10="","",INDEX(クラス!J$4:J$26,MATCH(キャラクター!$D$10,クラス!$C$4:$C$26,0)))</f>
        <v/>
      </c>
      <c r="E12" s="317"/>
      <c r="F12" s="317"/>
      <c r="G12" s="317"/>
      <c r="H12" s="317"/>
      <c r="I12" s="317"/>
      <c r="J12" s="318"/>
      <c r="K12" s="316" t="str">
        <f>IF($K$10="","",INDEX(クラス!J$4:J$26,MATCH(キャラクター!$K$10,クラス!$C$4:$C$26,0)))</f>
        <v/>
      </c>
      <c r="L12" s="317"/>
      <c r="M12" s="317"/>
      <c r="N12" s="317"/>
      <c r="O12" s="317"/>
      <c r="P12" s="317"/>
      <c r="Q12" s="318"/>
      <c r="R12" s="316" t="str">
        <f>IF($R$10="","",INDEX(クラス!J$4:J$26,MATCH(キャラクター!$R$10,クラス!$C$4:$C$26,0)))</f>
        <v/>
      </c>
      <c r="S12" s="317"/>
      <c r="T12" s="317"/>
      <c r="U12" s="317"/>
      <c r="V12" s="317"/>
      <c r="W12" s="317"/>
      <c r="X12" s="318"/>
      <c r="Y12" s="440" t="s">
        <v>589</v>
      </c>
      <c r="Z12" s="417"/>
      <c r="AA12" s="428"/>
      <c r="AB12" s="428"/>
      <c r="AC12" s="428"/>
      <c r="AD12" s="428"/>
      <c r="AE12" s="428"/>
      <c r="AF12" s="428"/>
      <c r="AG12" s="428"/>
      <c r="AH12" s="428"/>
      <c r="AI12" s="428"/>
      <c r="AJ12" s="428"/>
      <c r="AK12" s="429"/>
      <c r="AM12" s="105" t="s">
        <v>639</v>
      </c>
      <c r="AR12" s="105">
        <f>H19</f>
        <v>0</v>
      </c>
      <c r="AS12" s="105">
        <f>H26</f>
        <v>0</v>
      </c>
      <c r="AT12" s="105">
        <f>H33</f>
        <v>0</v>
      </c>
      <c r="AU12" s="105">
        <f>H40</f>
        <v>0</v>
      </c>
      <c r="AV12" s="105">
        <f>H47</f>
        <v>0</v>
      </c>
    </row>
    <row r="13" spans="1:48" ht="13.5" customHeight="1" x14ac:dyDescent="0.15">
      <c r="A13" s="458"/>
      <c r="B13" s="459"/>
      <c r="C13" s="460"/>
      <c r="D13" s="316"/>
      <c r="E13" s="317"/>
      <c r="F13" s="317"/>
      <c r="G13" s="317"/>
      <c r="H13" s="317"/>
      <c r="I13" s="317"/>
      <c r="J13" s="318"/>
      <c r="K13" s="316"/>
      <c r="L13" s="317"/>
      <c r="M13" s="317"/>
      <c r="N13" s="317"/>
      <c r="O13" s="317"/>
      <c r="P13" s="317"/>
      <c r="Q13" s="318"/>
      <c r="R13" s="316"/>
      <c r="S13" s="317"/>
      <c r="T13" s="317"/>
      <c r="U13" s="317"/>
      <c r="V13" s="317"/>
      <c r="W13" s="317"/>
      <c r="X13" s="318"/>
      <c r="Y13" s="312"/>
      <c r="Z13" s="313"/>
      <c r="AA13" s="428"/>
      <c r="AB13" s="428"/>
      <c r="AC13" s="428"/>
      <c r="AD13" s="428"/>
      <c r="AE13" s="428"/>
      <c r="AF13" s="428"/>
      <c r="AG13" s="428"/>
      <c r="AH13" s="428"/>
      <c r="AI13" s="428"/>
      <c r="AJ13" s="428"/>
      <c r="AK13" s="429"/>
      <c r="AM13" s="105" t="s">
        <v>637</v>
      </c>
      <c r="AR13" s="105">
        <f>SUM(AR10:AR12)</f>
        <v>0</v>
      </c>
      <c r="AS13" s="105">
        <f t="shared" ref="AS13:AV13" si="1">SUM(AS10:AS12)</f>
        <v>0</v>
      </c>
      <c r="AT13" s="105">
        <f t="shared" si="1"/>
        <v>0</v>
      </c>
      <c r="AU13" s="105">
        <f t="shared" si="1"/>
        <v>0</v>
      </c>
      <c r="AV13" s="105">
        <f t="shared" si="1"/>
        <v>0</v>
      </c>
    </row>
    <row r="14" spans="1:48" ht="13.5" customHeight="1" x14ac:dyDescent="0.15">
      <c r="A14" s="446" t="s">
        <v>626</v>
      </c>
      <c r="B14" s="447"/>
      <c r="C14" s="448"/>
      <c r="D14" s="452"/>
      <c r="E14" s="453"/>
      <c r="F14" s="453"/>
      <c r="G14" s="453"/>
      <c r="H14" s="453"/>
      <c r="I14" s="453"/>
      <c r="J14" s="453"/>
      <c r="K14" s="453"/>
      <c r="L14" s="453"/>
      <c r="M14" s="453"/>
      <c r="N14" s="453"/>
      <c r="O14" s="453"/>
      <c r="P14" s="453"/>
      <c r="Q14" s="454"/>
      <c r="R14" s="441"/>
      <c r="S14" s="291"/>
      <c r="T14" s="291"/>
      <c r="U14" s="291"/>
      <c r="V14" s="291"/>
      <c r="W14" s="291"/>
      <c r="X14" s="442"/>
      <c r="Y14" s="440" t="s">
        <v>627</v>
      </c>
      <c r="Z14" s="417"/>
      <c r="AA14" s="428"/>
      <c r="AB14" s="428"/>
      <c r="AC14" s="428"/>
      <c r="AD14" s="428"/>
      <c r="AE14" s="428"/>
      <c r="AF14" s="428"/>
      <c r="AG14" s="428"/>
      <c r="AH14" s="428"/>
      <c r="AI14" s="428"/>
      <c r="AJ14" s="428"/>
      <c r="AK14" s="429"/>
    </row>
    <row r="15" spans="1:48" ht="13.5" customHeight="1" thickBot="1" x14ac:dyDescent="0.2">
      <c r="A15" s="449"/>
      <c r="B15" s="450"/>
      <c r="C15" s="451"/>
      <c r="D15" s="455"/>
      <c r="E15" s="456"/>
      <c r="F15" s="456"/>
      <c r="G15" s="456"/>
      <c r="H15" s="456"/>
      <c r="I15" s="456"/>
      <c r="J15" s="456"/>
      <c r="K15" s="456"/>
      <c r="L15" s="456"/>
      <c r="M15" s="456"/>
      <c r="N15" s="456"/>
      <c r="O15" s="456"/>
      <c r="P15" s="456"/>
      <c r="Q15" s="457"/>
      <c r="R15" s="443"/>
      <c r="S15" s="298"/>
      <c r="T15" s="298"/>
      <c r="U15" s="298"/>
      <c r="V15" s="298"/>
      <c r="W15" s="298"/>
      <c r="X15" s="444"/>
      <c r="Y15" s="422"/>
      <c r="Z15" s="423"/>
      <c r="AA15" s="430"/>
      <c r="AB15" s="430"/>
      <c r="AC15" s="430"/>
      <c r="AD15" s="430"/>
      <c r="AE15" s="430"/>
      <c r="AF15" s="430"/>
      <c r="AG15" s="430"/>
      <c r="AH15" s="430"/>
      <c r="AI15" s="430"/>
      <c r="AJ15" s="430"/>
      <c r="AK15" s="431"/>
      <c r="AM15" s="105" t="s">
        <v>640</v>
      </c>
      <c r="AR15" s="105">
        <f>IF(AR10&lt;50, IF(AR13&lt;50, AR12*2, (50-AR10)*2+(AR12-(50-AR10))*3), AR12*3)</f>
        <v>0</v>
      </c>
      <c r="AS15" s="105">
        <f t="shared" ref="AS15:AV15" si="2">IF(AS10&lt;50, IF(AS13&lt;50, AS12*2, (50-AS10)*2+(AS12-(50-AS10))*3), AS12*3)</f>
        <v>0</v>
      </c>
      <c r="AT15" s="105">
        <f t="shared" si="2"/>
        <v>0</v>
      </c>
      <c r="AU15" s="105">
        <f t="shared" si="2"/>
        <v>0</v>
      </c>
      <c r="AV15" s="105">
        <f t="shared" si="2"/>
        <v>0</v>
      </c>
    </row>
    <row r="16" spans="1:48" ht="13.5" customHeight="1" thickBot="1" x14ac:dyDescent="0.2"/>
    <row r="17" spans="1:44" ht="13.5" customHeight="1" x14ac:dyDescent="0.15">
      <c r="A17" s="322" t="s">
        <v>591</v>
      </c>
      <c r="B17" s="323"/>
      <c r="C17" s="323"/>
      <c r="D17" s="323"/>
      <c r="E17" s="323"/>
      <c r="F17" s="323"/>
      <c r="G17" s="323"/>
      <c r="H17" s="502" t="s">
        <v>629</v>
      </c>
      <c r="I17" s="503"/>
      <c r="K17" s="357" t="s">
        <v>646</v>
      </c>
      <c r="L17" s="358"/>
      <c r="M17" s="322" t="s">
        <v>592</v>
      </c>
      <c r="N17" s="323"/>
      <c r="O17" s="323"/>
      <c r="P17" s="323"/>
      <c r="Q17" s="323"/>
      <c r="R17" s="323"/>
      <c r="S17" s="323"/>
      <c r="T17" s="349"/>
      <c r="U17" s="322" t="s">
        <v>593</v>
      </c>
      <c r="V17" s="323"/>
      <c r="W17" s="323"/>
      <c r="X17" s="323"/>
      <c r="Y17" s="323"/>
      <c r="Z17" s="323"/>
      <c r="AA17" s="323"/>
      <c r="AB17" s="349"/>
      <c r="AC17" s="322" t="s">
        <v>594</v>
      </c>
      <c r="AD17" s="323"/>
      <c r="AE17" s="323"/>
      <c r="AF17" s="323"/>
      <c r="AG17" s="323"/>
      <c r="AH17" s="323"/>
      <c r="AI17" s="323"/>
      <c r="AJ17" s="324"/>
    </row>
    <row r="18" spans="1:44" ht="13.5" customHeight="1" x14ac:dyDescent="0.15">
      <c r="A18" s="401" t="s">
        <v>595</v>
      </c>
      <c r="B18" s="402"/>
      <c r="C18" s="402"/>
      <c r="D18" s="402"/>
      <c r="E18" s="404">
        <f>AR13</f>
        <v>0</v>
      </c>
      <c r="F18" s="404"/>
      <c r="G18" s="404"/>
      <c r="H18" s="463"/>
      <c r="I18" s="469"/>
      <c r="K18" s="359"/>
      <c r="L18" s="360"/>
      <c r="M18" s="332" t="s">
        <v>596</v>
      </c>
      <c r="N18" s="333"/>
      <c r="O18" s="333"/>
      <c r="P18" s="333"/>
      <c r="Q18" s="347" t="str">
        <f>IF(AND(D10="",K10="",R10=""),"",ROUNDUP((E18+E32)/5+15,0)+Q20)</f>
        <v/>
      </c>
      <c r="R18" s="347"/>
      <c r="S18" s="347"/>
      <c r="T18" s="348"/>
      <c r="U18" s="332" t="s">
        <v>647</v>
      </c>
      <c r="V18" s="333"/>
      <c r="W18" s="333"/>
      <c r="X18" s="333"/>
      <c r="Y18" s="351">
        <f>E46/5+Y20</f>
        <v>0</v>
      </c>
      <c r="Z18" s="351"/>
      <c r="AA18" s="351"/>
      <c r="AB18" s="352"/>
      <c r="AC18" s="332" t="s">
        <v>648</v>
      </c>
      <c r="AD18" s="333"/>
      <c r="AE18" s="333"/>
      <c r="AF18" s="333"/>
      <c r="AG18" s="334" t="str">
        <f>IF(AND(D10="",K10="",R10=""),"",ROUNDUP((E25+E39)/10+5,0)-AG20+AG21)</f>
        <v/>
      </c>
      <c r="AH18" s="334"/>
      <c r="AI18" s="334"/>
      <c r="AJ18" s="335"/>
      <c r="AM18" s="105" t="s">
        <v>668</v>
      </c>
    </row>
    <row r="19" spans="1:44" ht="13.5" customHeight="1" x14ac:dyDescent="0.15">
      <c r="A19" s="401"/>
      <c r="B19" s="402"/>
      <c r="C19" s="402"/>
      <c r="D19" s="402"/>
      <c r="E19" s="404"/>
      <c r="F19" s="404"/>
      <c r="G19" s="404"/>
      <c r="H19" s="463"/>
      <c r="I19" s="469"/>
      <c r="K19" s="359"/>
      <c r="L19" s="360"/>
      <c r="M19" s="332"/>
      <c r="N19" s="333"/>
      <c r="O19" s="333"/>
      <c r="P19" s="333"/>
      <c r="Q19" s="347"/>
      <c r="R19" s="347"/>
      <c r="S19" s="347"/>
      <c r="T19" s="348"/>
      <c r="U19" s="332"/>
      <c r="V19" s="333"/>
      <c r="W19" s="333"/>
      <c r="X19" s="333"/>
      <c r="Y19" s="351"/>
      <c r="Z19" s="351"/>
      <c r="AA19" s="351"/>
      <c r="AB19" s="352"/>
      <c r="AC19" s="332"/>
      <c r="AD19" s="333"/>
      <c r="AE19" s="333"/>
      <c r="AF19" s="333"/>
      <c r="AG19" s="334"/>
      <c r="AH19" s="334"/>
      <c r="AI19" s="334"/>
      <c r="AJ19" s="335"/>
      <c r="AM19" s="105" t="s">
        <v>669</v>
      </c>
      <c r="AR19" s="105">
        <f>SUM(AR15:AV15)</f>
        <v>0</v>
      </c>
    </row>
    <row r="20" spans="1:44" ht="13.5" customHeight="1" thickBot="1" x14ac:dyDescent="0.2">
      <c r="A20" s="355" t="s">
        <v>635</v>
      </c>
      <c r="B20" s="356"/>
      <c r="C20" s="356"/>
      <c r="D20" s="356"/>
      <c r="E20" s="417" t="s">
        <v>636</v>
      </c>
      <c r="F20" s="417"/>
      <c r="G20" s="417" t="s">
        <v>637</v>
      </c>
      <c r="H20" s="417"/>
      <c r="I20" s="468"/>
      <c r="K20" s="361"/>
      <c r="L20" s="362"/>
      <c r="M20" s="353" t="s">
        <v>597</v>
      </c>
      <c r="N20" s="354"/>
      <c r="O20" s="354"/>
      <c r="P20" s="354"/>
      <c r="Q20" s="327"/>
      <c r="R20" s="327"/>
      <c r="S20" s="327"/>
      <c r="T20" s="350"/>
      <c r="U20" s="353" t="s">
        <v>597</v>
      </c>
      <c r="V20" s="354"/>
      <c r="W20" s="354"/>
      <c r="X20" s="354"/>
      <c r="Y20" s="327"/>
      <c r="Z20" s="327"/>
      <c r="AA20" s="327"/>
      <c r="AB20" s="350"/>
      <c r="AC20" s="355" t="s">
        <v>649</v>
      </c>
      <c r="AD20" s="356"/>
      <c r="AE20" s="356"/>
      <c r="AF20" s="356"/>
      <c r="AG20" s="336">
        <f>AH71+AF85+AJ61</f>
        <v>0</v>
      </c>
      <c r="AH20" s="336"/>
      <c r="AI20" s="336"/>
      <c r="AJ20" s="337"/>
      <c r="AM20" s="105" t="s">
        <v>782</v>
      </c>
      <c r="AR20" s="105">
        <f>(SUM(E21:F24,E28:F31,E35:F38,E42:F45)-6)*10</f>
        <v>-60</v>
      </c>
    </row>
    <row r="21" spans="1:44" ht="13.5" customHeight="1" thickBot="1" x14ac:dyDescent="0.2">
      <c r="A21" s="461" t="s">
        <v>598</v>
      </c>
      <c r="B21" s="462"/>
      <c r="C21" s="462"/>
      <c r="D21" s="462"/>
      <c r="E21" s="463">
        <v>0</v>
      </c>
      <c r="F21" s="463"/>
      <c r="G21" s="464">
        <f>$E$18+E21*20</f>
        <v>0</v>
      </c>
      <c r="H21" s="464"/>
      <c r="I21" s="465"/>
      <c r="AC21" s="353" t="s">
        <v>597</v>
      </c>
      <c r="AD21" s="354"/>
      <c r="AE21" s="354"/>
      <c r="AF21" s="354"/>
      <c r="AG21" s="327"/>
      <c r="AH21" s="327"/>
      <c r="AI21" s="327"/>
      <c r="AJ21" s="328"/>
      <c r="AM21" s="105" t="s">
        <v>670</v>
      </c>
      <c r="AR21" s="202">
        <f>AJ148*5-25</f>
        <v>-25</v>
      </c>
    </row>
    <row r="22" spans="1:44" ht="13.5" customHeight="1" thickBot="1" x14ac:dyDescent="0.2">
      <c r="A22" s="461" t="s">
        <v>632</v>
      </c>
      <c r="B22" s="462"/>
      <c r="C22" s="462"/>
      <c r="D22" s="462"/>
      <c r="E22" s="463">
        <v>0</v>
      </c>
      <c r="F22" s="463"/>
      <c r="G22" s="464">
        <f t="shared" ref="G22:G24" si="3">$E$18+E22*20</f>
        <v>0</v>
      </c>
      <c r="H22" s="464"/>
      <c r="I22" s="465"/>
      <c r="K22" s="338" t="s">
        <v>650</v>
      </c>
      <c r="L22" s="339"/>
      <c r="M22" s="339"/>
      <c r="N22" s="339"/>
      <c r="O22" s="339"/>
      <c r="P22" s="339"/>
      <c r="Q22" s="340"/>
      <c r="AM22" s="105" t="s">
        <v>784</v>
      </c>
      <c r="AR22" s="105">
        <f>AI54+AI58</f>
        <v>0</v>
      </c>
    </row>
    <row r="23" spans="1:44" ht="13.5" customHeight="1" thickBot="1" x14ac:dyDescent="0.2">
      <c r="A23" s="461" t="s">
        <v>602</v>
      </c>
      <c r="B23" s="462"/>
      <c r="C23" s="462"/>
      <c r="D23" s="462"/>
      <c r="E23" s="463">
        <v>0</v>
      </c>
      <c r="F23" s="463"/>
      <c r="G23" s="464">
        <f t="shared" si="3"/>
        <v>0</v>
      </c>
      <c r="H23" s="464"/>
      <c r="I23" s="465"/>
      <c r="K23" s="341"/>
      <c r="L23" s="342"/>
      <c r="M23" s="342"/>
      <c r="N23" s="342"/>
      <c r="O23" s="342"/>
      <c r="P23" s="342"/>
      <c r="Q23" s="343"/>
      <c r="R23" s="344" t="s">
        <v>601</v>
      </c>
      <c r="S23" s="345"/>
      <c r="T23" s="345"/>
      <c r="U23" s="345"/>
      <c r="V23" s="345"/>
      <c r="W23" s="345"/>
      <c r="X23" s="345"/>
      <c r="Y23" s="345"/>
      <c r="Z23" s="345"/>
      <c r="AA23" s="345"/>
      <c r="AB23" s="345"/>
      <c r="AC23" s="345"/>
      <c r="AD23" s="345"/>
      <c r="AE23" s="345"/>
      <c r="AF23" s="345"/>
      <c r="AG23" s="345"/>
      <c r="AH23" s="345"/>
      <c r="AI23" s="345"/>
      <c r="AJ23" s="346"/>
      <c r="AM23" s="105" t="s">
        <v>785</v>
      </c>
      <c r="AR23" s="197">
        <f>ROUNDUP(SUM(AJ71,AI85,AH99)/100,0)-15</f>
        <v>-15</v>
      </c>
    </row>
    <row r="24" spans="1:44" ht="14.25" customHeight="1" thickBot="1" x14ac:dyDescent="0.2">
      <c r="A24" s="384" t="s">
        <v>600</v>
      </c>
      <c r="B24" s="385"/>
      <c r="C24" s="385"/>
      <c r="D24" s="385"/>
      <c r="E24" s="383">
        <v>0</v>
      </c>
      <c r="F24" s="383"/>
      <c r="G24" s="464">
        <f t="shared" si="3"/>
        <v>0</v>
      </c>
      <c r="H24" s="464"/>
      <c r="I24" s="465"/>
      <c r="K24" s="292" t="s">
        <v>653</v>
      </c>
      <c r="L24" s="293"/>
      <c r="M24" s="118" t="s">
        <v>654</v>
      </c>
      <c r="N24" s="300"/>
      <c r="O24" s="300"/>
      <c r="P24" s="300"/>
      <c r="Q24" s="300"/>
      <c r="R24" s="276"/>
      <c r="S24" s="276"/>
      <c r="T24" s="276"/>
      <c r="U24" s="276"/>
      <c r="V24" s="276"/>
      <c r="W24" s="276"/>
      <c r="X24" s="276"/>
      <c r="Y24" s="276"/>
      <c r="Z24" s="276"/>
      <c r="AA24" s="276"/>
      <c r="AB24" s="276"/>
      <c r="AC24" s="276"/>
      <c r="AD24" s="276"/>
      <c r="AE24" s="276"/>
      <c r="AF24" s="276"/>
      <c r="AG24" s="276"/>
      <c r="AH24" s="276"/>
      <c r="AI24" s="276"/>
      <c r="AJ24" s="277"/>
      <c r="AM24" s="105" t="s">
        <v>946</v>
      </c>
      <c r="AR24" s="105">
        <f>SUM(AR19:AR23)</f>
        <v>-100</v>
      </c>
    </row>
    <row r="25" spans="1:44" ht="14.25" customHeight="1" x14ac:dyDescent="0.15">
      <c r="A25" s="377" t="s">
        <v>633</v>
      </c>
      <c r="B25" s="378"/>
      <c r="C25" s="378"/>
      <c r="D25" s="378"/>
      <c r="E25" s="403">
        <f>AS13</f>
        <v>0</v>
      </c>
      <c r="F25" s="403"/>
      <c r="G25" s="403"/>
      <c r="H25" s="466"/>
      <c r="I25" s="467"/>
      <c r="J25" s="107"/>
      <c r="K25" s="294"/>
      <c r="L25" s="295"/>
      <c r="M25" s="119" t="s">
        <v>655</v>
      </c>
      <c r="N25" s="291"/>
      <c r="O25" s="291"/>
      <c r="P25" s="291"/>
      <c r="Q25" s="291"/>
      <c r="R25" s="278"/>
      <c r="S25" s="278"/>
      <c r="T25" s="278"/>
      <c r="U25" s="278"/>
      <c r="V25" s="278"/>
      <c r="W25" s="278"/>
      <c r="X25" s="278"/>
      <c r="Y25" s="278"/>
      <c r="Z25" s="278"/>
      <c r="AA25" s="278"/>
      <c r="AB25" s="278"/>
      <c r="AC25" s="278"/>
      <c r="AD25" s="278"/>
      <c r="AE25" s="278"/>
      <c r="AF25" s="278"/>
      <c r="AG25" s="278"/>
      <c r="AH25" s="278"/>
      <c r="AI25" s="278"/>
      <c r="AJ25" s="279"/>
    </row>
    <row r="26" spans="1:44" ht="14.25" customHeight="1" x14ac:dyDescent="0.15">
      <c r="A26" s="401"/>
      <c r="B26" s="402"/>
      <c r="C26" s="402"/>
      <c r="D26" s="402"/>
      <c r="E26" s="404"/>
      <c r="F26" s="404"/>
      <c r="G26" s="404"/>
      <c r="H26" s="463"/>
      <c r="I26" s="469"/>
      <c r="J26" s="107"/>
      <c r="K26" s="294"/>
      <c r="L26" s="295"/>
      <c r="M26" s="120" t="s">
        <v>656</v>
      </c>
      <c r="N26" s="291"/>
      <c r="O26" s="291"/>
      <c r="P26" s="291"/>
      <c r="Q26" s="291"/>
      <c r="R26" s="280"/>
      <c r="S26" s="280"/>
      <c r="T26" s="280"/>
      <c r="U26" s="280"/>
      <c r="V26" s="280"/>
      <c r="W26" s="280"/>
      <c r="X26" s="280"/>
      <c r="Y26" s="280"/>
      <c r="Z26" s="280"/>
      <c r="AA26" s="280"/>
      <c r="AB26" s="280"/>
      <c r="AC26" s="280"/>
      <c r="AD26" s="280"/>
      <c r="AE26" s="280"/>
      <c r="AF26" s="280"/>
      <c r="AG26" s="280"/>
      <c r="AH26" s="280"/>
      <c r="AI26" s="280"/>
      <c r="AJ26" s="281"/>
    </row>
    <row r="27" spans="1:44" ht="13.5" customHeight="1" thickBot="1" x14ac:dyDescent="0.2">
      <c r="A27" s="355" t="s">
        <v>635</v>
      </c>
      <c r="B27" s="356"/>
      <c r="C27" s="356"/>
      <c r="D27" s="356"/>
      <c r="E27" s="417" t="s">
        <v>636</v>
      </c>
      <c r="F27" s="417"/>
      <c r="G27" s="417" t="s">
        <v>637</v>
      </c>
      <c r="H27" s="417"/>
      <c r="I27" s="468"/>
      <c r="K27" s="296"/>
      <c r="L27" s="297"/>
      <c r="M27" s="121" t="s">
        <v>655</v>
      </c>
      <c r="N27" s="305"/>
      <c r="O27" s="305"/>
      <c r="P27" s="305"/>
      <c r="Q27" s="305"/>
      <c r="R27" s="282" t="s">
        <v>914</v>
      </c>
      <c r="S27" s="282"/>
      <c r="T27" s="282"/>
      <c r="U27" s="282"/>
      <c r="V27" s="282"/>
      <c r="W27" s="282"/>
      <c r="X27" s="282"/>
      <c r="Y27" s="282"/>
      <c r="Z27" s="282"/>
      <c r="AA27" s="282"/>
      <c r="AB27" s="282"/>
      <c r="AC27" s="282"/>
      <c r="AD27" s="282"/>
      <c r="AE27" s="282"/>
      <c r="AF27" s="282"/>
      <c r="AG27" s="282"/>
      <c r="AH27" s="282"/>
      <c r="AI27" s="282"/>
      <c r="AJ27" s="283"/>
    </row>
    <row r="28" spans="1:44" ht="14.25" customHeight="1" x14ac:dyDescent="0.15">
      <c r="A28" s="461" t="s">
        <v>603</v>
      </c>
      <c r="B28" s="462"/>
      <c r="C28" s="462"/>
      <c r="D28" s="462"/>
      <c r="E28" s="463">
        <v>0</v>
      </c>
      <c r="F28" s="463"/>
      <c r="G28" s="464">
        <f>$E$25+E28*20</f>
        <v>0</v>
      </c>
      <c r="H28" s="464"/>
      <c r="I28" s="465"/>
      <c r="K28" s="292" t="s">
        <v>652</v>
      </c>
      <c r="L28" s="301"/>
      <c r="M28" s="118" t="s">
        <v>654</v>
      </c>
      <c r="N28" s="299"/>
      <c r="O28" s="300"/>
      <c r="P28" s="300"/>
      <c r="Q28" s="300"/>
      <c r="R28" s="284"/>
      <c r="S28" s="284"/>
      <c r="T28" s="284"/>
      <c r="U28" s="284"/>
      <c r="V28" s="284"/>
      <c r="W28" s="284"/>
      <c r="X28" s="284"/>
      <c r="Y28" s="284"/>
      <c r="Z28" s="284"/>
      <c r="AA28" s="284"/>
      <c r="AB28" s="284"/>
      <c r="AC28" s="284"/>
      <c r="AD28" s="284"/>
      <c r="AE28" s="284"/>
      <c r="AF28" s="284"/>
      <c r="AG28" s="284"/>
      <c r="AH28" s="284"/>
      <c r="AI28" s="284"/>
      <c r="AJ28" s="285"/>
    </row>
    <row r="29" spans="1:44" ht="13.5" customHeight="1" x14ac:dyDescent="0.15">
      <c r="A29" s="461" t="s">
        <v>604</v>
      </c>
      <c r="B29" s="462"/>
      <c r="C29" s="462"/>
      <c r="D29" s="462"/>
      <c r="E29" s="463">
        <v>0</v>
      </c>
      <c r="F29" s="463"/>
      <c r="G29" s="464">
        <f t="shared" ref="G29:G31" si="4">$E$25+E29*20</f>
        <v>0</v>
      </c>
      <c r="H29" s="464"/>
      <c r="I29" s="465"/>
      <c r="K29" s="294"/>
      <c r="L29" s="302"/>
      <c r="M29" s="119" t="s">
        <v>655</v>
      </c>
      <c r="N29" s="290"/>
      <c r="O29" s="291"/>
      <c r="P29" s="291"/>
      <c r="Q29" s="291"/>
      <c r="R29" s="286"/>
      <c r="S29" s="286"/>
      <c r="T29" s="286"/>
      <c r="U29" s="286"/>
      <c r="V29" s="286"/>
      <c r="W29" s="286"/>
      <c r="X29" s="286"/>
      <c r="Y29" s="286"/>
      <c r="Z29" s="286"/>
      <c r="AA29" s="286"/>
      <c r="AB29" s="286"/>
      <c r="AC29" s="286"/>
      <c r="AD29" s="286"/>
      <c r="AE29" s="286"/>
      <c r="AF29" s="286"/>
      <c r="AG29" s="286"/>
      <c r="AH29" s="286"/>
      <c r="AI29" s="286"/>
      <c r="AJ29" s="287"/>
      <c r="AK29" s="108"/>
      <c r="AL29" s="109"/>
      <c r="AM29" s="109"/>
    </row>
    <row r="30" spans="1:44" ht="13.5" customHeight="1" x14ac:dyDescent="0.15">
      <c r="A30" s="461" t="s">
        <v>599</v>
      </c>
      <c r="B30" s="462"/>
      <c r="C30" s="462"/>
      <c r="D30" s="462"/>
      <c r="E30" s="463">
        <v>0</v>
      </c>
      <c r="F30" s="463"/>
      <c r="G30" s="464">
        <f t="shared" si="4"/>
        <v>0</v>
      </c>
      <c r="H30" s="464"/>
      <c r="I30" s="465"/>
      <c r="K30" s="294"/>
      <c r="L30" s="302"/>
      <c r="M30" s="120" t="s">
        <v>656</v>
      </c>
      <c r="N30" s="291"/>
      <c r="O30" s="291"/>
      <c r="P30" s="291"/>
      <c r="Q30" s="291"/>
      <c r="R30" s="280"/>
      <c r="S30" s="280"/>
      <c r="T30" s="280"/>
      <c r="U30" s="280"/>
      <c r="V30" s="280"/>
      <c r="W30" s="280"/>
      <c r="X30" s="280"/>
      <c r="Y30" s="280"/>
      <c r="Z30" s="280"/>
      <c r="AA30" s="280"/>
      <c r="AB30" s="280"/>
      <c r="AC30" s="280"/>
      <c r="AD30" s="280"/>
      <c r="AE30" s="280"/>
      <c r="AF30" s="280"/>
      <c r="AG30" s="280"/>
      <c r="AH30" s="280"/>
      <c r="AI30" s="280"/>
      <c r="AJ30" s="281"/>
      <c r="AK30" s="108"/>
      <c r="AL30" s="109"/>
      <c r="AM30" s="109"/>
    </row>
    <row r="31" spans="1:44" ht="13.5" customHeight="1" thickBot="1" x14ac:dyDescent="0.2">
      <c r="A31" s="384" t="s">
        <v>605</v>
      </c>
      <c r="B31" s="385"/>
      <c r="C31" s="385"/>
      <c r="D31" s="385"/>
      <c r="E31" s="383">
        <v>0</v>
      </c>
      <c r="F31" s="383"/>
      <c r="G31" s="464">
        <f t="shared" si="4"/>
        <v>0</v>
      </c>
      <c r="H31" s="464"/>
      <c r="I31" s="465"/>
      <c r="J31" s="110"/>
      <c r="K31" s="303"/>
      <c r="L31" s="304"/>
      <c r="M31" s="122" t="s">
        <v>655</v>
      </c>
      <c r="N31" s="298"/>
      <c r="O31" s="298"/>
      <c r="P31" s="298"/>
      <c r="Q31" s="298"/>
      <c r="R31" s="282" t="s">
        <v>914</v>
      </c>
      <c r="S31" s="282"/>
      <c r="T31" s="282"/>
      <c r="U31" s="282"/>
      <c r="V31" s="282"/>
      <c r="W31" s="282"/>
      <c r="X31" s="282"/>
      <c r="Y31" s="282"/>
      <c r="Z31" s="282"/>
      <c r="AA31" s="282"/>
      <c r="AB31" s="282"/>
      <c r="AC31" s="282"/>
      <c r="AD31" s="282"/>
      <c r="AE31" s="282"/>
      <c r="AF31" s="282"/>
      <c r="AG31" s="282"/>
      <c r="AH31" s="282"/>
      <c r="AI31" s="282"/>
      <c r="AJ31" s="283"/>
      <c r="AK31" s="108"/>
      <c r="AL31" s="109"/>
      <c r="AM31" s="111"/>
    </row>
    <row r="32" spans="1:44" ht="13.5" customHeight="1" x14ac:dyDescent="0.15">
      <c r="A32" s="377" t="s">
        <v>607</v>
      </c>
      <c r="B32" s="378"/>
      <c r="C32" s="378"/>
      <c r="D32" s="378"/>
      <c r="E32" s="403">
        <f>AT13</f>
        <v>0</v>
      </c>
      <c r="F32" s="403"/>
      <c r="G32" s="403"/>
      <c r="H32" s="466"/>
      <c r="I32" s="467"/>
      <c r="J32" s="107"/>
      <c r="K32" s="308" t="s">
        <v>651</v>
      </c>
      <c r="L32" s="309"/>
      <c r="M32" s="121" t="s">
        <v>654</v>
      </c>
      <c r="N32" s="288"/>
      <c r="O32" s="289"/>
      <c r="P32" s="289"/>
      <c r="Q32" s="289"/>
      <c r="R32" s="306"/>
      <c r="S32" s="306"/>
      <c r="T32" s="306"/>
      <c r="U32" s="306"/>
      <c r="V32" s="306"/>
      <c r="W32" s="306"/>
      <c r="X32" s="306"/>
      <c r="Y32" s="306"/>
      <c r="Z32" s="306"/>
      <c r="AA32" s="306"/>
      <c r="AB32" s="306"/>
      <c r="AC32" s="306"/>
      <c r="AD32" s="306"/>
      <c r="AE32" s="306"/>
      <c r="AF32" s="306"/>
      <c r="AG32" s="306"/>
      <c r="AH32" s="306"/>
      <c r="AI32" s="306"/>
      <c r="AJ32" s="307"/>
      <c r="AK32" s="108"/>
      <c r="AL32" s="109"/>
      <c r="AM32" s="111"/>
    </row>
    <row r="33" spans="1:36" ht="13.5" customHeight="1" x14ac:dyDescent="0.15">
      <c r="A33" s="401"/>
      <c r="B33" s="402"/>
      <c r="C33" s="402"/>
      <c r="D33" s="402"/>
      <c r="E33" s="404"/>
      <c r="F33" s="404"/>
      <c r="G33" s="404"/>
      <c r="H33" s="463"/>
      <c r="I33" s="469"/>
      <c r="J33" s="107"/>
      <c r="K33" s="294"/>
      <c r="L33" s="302"/>
      <c r="M33" s="119" t="s">
        <v>655</v>
      </c>
      <c r="N33" s="290"/>
      <c r="O33" s="291"/>
      <c r="P33" s="291"/>
      <c r="Q33" s="291"/>
      <c r="R33" s="278"/>
      <c r="S33" s="278"/>
      <c r="T33" s="278"/>
      <c r="U33" s="278"/>
      <c r="V33" s="278"/>
      <c r="W33" s="278"/>
      <c r="X33" s="278"/>
      <c r="Y33" s="278"/>
      <c r="Z33" s="278"/>
      <c r="AA33" s="278"/>
      <c r="AB33" s="278"/>
      <c r="AC33" s="278"/>
      <c r="AD33" s="278"/>
      <c r="AE33" s="278"/>
      <c r="AF33" s="278"/>
      <c r="AG33" s="278"/>
      <c r="AH33" s="278"/>
      <c r="AI33" s="278"/>
      <c r="AJ33" s="279"/>
    </row>
    <row r="34" spans="1:36" ht="13.5" customHeight="1" x14ac:dyDescent="0.15">
      <c r="A34" s="355" t="s">
        <v>635</v>
      </c>
      <c r="B34" s="356"/>
      <c r="C34" s="356"/>
      <c r="D34" s="356"/>
      <c r="E34" s="417" t="s">
        <v>636</v>
      </c>
      <c r="F34" s="417"/>
      <c r="G34" s="417" t="s">
        <v>637</v>
      </c>
      <c r="H34" s="417"/>
      <c r="I34" s="468"/>
      <c r="J34" s="108"/>
      <c r="K34" s="294"/>
      <c r="L34" s="302"/>
      <c r="M34" s="120" t="s">
        <v>656</v>
      </c>
      <c r="N34" s="291"/>
      <c r="O34" s="291"/>
      <c r="P34" s="291"/>
      <c r="Q34" s="291"/>
      <c r="R34" s="310"/>
      <c r="S34" s="310"/>
      <c r="T34" s="310"/>
      <c r="U34" s="310"/>
      <c r="V34" s="310"/>
      <c r="W34" s="310"/>
      <c r="X34" s="310"/>
      <c r="Y34" s="310"/>
      <c r="Z34" s="310"/>
      <c r="AA34" s="310"/>
      <c r="AB34" s="310"/>
      <c r="AC34" s="310"/>
      <c r="AD34" s="310"/>
      <c r="AE34" s="310"/>
      <c r="AF34" s="310"/>
      <c r="AG34" s="310"/>
      <c r="AH34" s="310"/>
      <c r="AI34" s="310"/>
      <c r="AJ34" s="311"/>
    </row>
    <row r="35" spans="1:36" ht="13.5" customHeight="1" thickBot="1" x14ac:dyDescent="0.2">
      <c r="A35" s="461" t="s">
        <v>608</v>
      </c>
      <c r="B35" s="462"/>
      <c r="C35" s="462"/>
      <c r="D35" s="462"/>
      <c r="E35" s="463">
        <v>0</v>
      </c>
      <c r="F35" s="463"/>
      <c r="G35" s="464">
        <f>$E$32+E35*20</f>
        <v>0</v>
      </c>
      <c r="H35" s="464"/>
      <c r="I35" s="465"/>
      <c r="J35" s="110"/>
      <c r="K35" s="303"/>
      <c r="L35" s="304"/>
      <c r="M35" s="122" t="s">
        <v>655</v>
      </c>
      <c r="N35" s="298"/>
      <c r="O35" s="298"/>
      <c r="P35" s="298"/>
      <c r="Q35" s="298"/>
      <c r="R35" s="282" t="s">
        <v>914</v>
      </c>
      <c r="S35" s="282"/>
      <c r="T35" s="282"/>
      <c r="U35" s="282"/>
      <c r="V35" s="282"/>
      <c r="W35" s="282"/>
      <c r="X35" s="282"/>
      <c r="Y35" s="282"/>
      <c r="Z35" s="282"/>
      <c r="AA35" s="282"/>
      <c r="AB35" s="282"/>
      <c r="AC35" s="282"/>
      <c r="AD35" s="282"/>
      <c r="AE35" s="282"/>
      <c r="AF35" s="282"/>
      <c r="AG35" s="282"/>
      <c r="AH35" s="282"/>
      <c r="AI35" s="282"/>
      <c r="AJ35" s="283"/>
    </row>
    <row r="36" spans="1:36" ht="13.5" customHeight="1" thickBot="1" x14ac:dyDescent="0.2">
      <c r="A36" s="461" t="s">
        <v>610</v>
      </c>
      <c r="B36" s="462"/>
      <c r="C36" s="462"/>
      <c r="D36" s="462"/>
      <c r="E36" s="463">
        <v>0</v>
      </c>
      <c r="F36" s="463"/>
      <c r="G36" s="464">
        <f t="shared" ref="G36:G38" si="5">$E$32+E36*20</f>
        <v>0</v>
      </c>
      <c r="H36" s="464"/>
      <c r="I36" s="465"/>
      <c r="J36" s="110"/>
      <c r="K36" s="112"/>
      <c r="M36" s="108"/>
      <c r="N36" s="113"/>
      <c r="O36" s="108"/>
      <c r="P36" s="108"/>
      <c r="Q36" s="114"/>
      <c r="R36" s="114"/>
      <c r="S36" s="108"/>
      <c r="T36" s="108"/>
      <c r="U36" s="114"/>
      <c r="V36" s="114"/>
      <c r="W36" s="108"/>
      <c r="X36" s="108"/>
      <c r="Y36" s="114"/>
      <c r="Z36" s="114"/>
      <c r="AA36" s="108"/>
      <c r="AB36" s="108"/>
      <c r="AC36" s="114"/>
      <c r="AD36" s="114"/>
      <c r="AE36" s="108"/>
      <c r="AF36" s="108"/>
      <c r="AG36" s="114"/>
      <c r="AH36" s="114"/>
      <c r="AJ36" s="115"/>
    </row>
    <row r="37" spans="1:36" ht="13.5" customHeight="1" x14ac:dyDescent="0.15">
      <c r="A37" s="461" t="s">
        <v>609</v>
      </c>
      <c r="B37" s="462"/>
      <c r="C37" s="462"/>
      <c r="D37" s="462"/>
      <c r="E37" s="463">
        <v>0</v>
      </c>
      <c r="F37" s="463"/>
      <c r="G37" s="464">
        <f t="shared" si="5"/>
        <v>0</v>
      </c>
      <c r="H37" s="464"/>
      <c r="I37" s="465"/>
      <c r="J37" s="110"/>
      <c r="K37" s="475" t="s">
        <v>657</v>
      </c>
      <c r="L37" s="476"/>
      <c r="M37" s="476"/>
      <c r="N37" s="476"/>
      <c r="O37" s="476"/>
      <c r="P37" s="476"/>
      <c r="Q37" s="477"/>
      <c r="R37" s="490" t="s">
        <v>663</v>
      </c>
      <c r="S37" s="491"/>
      <c r="T37" s="491"/>
      <c r="U37" s="491"/>
      <c r="V37" s="491"/>
      <c r="W37" s="491"/>
      <c r="X37" s="491"/>
      <c r="Y37" s="491"/>
      <c r="Z37" s="491"/>
      <c r="AA37" s="492"/>
      <c r="AB37" s="486" t="s">
        <v>665</v>
      </c>
      <c r="AC37" s="487"/>
      <c r="AD37" s="487"/>
      <c r="AE37" s="487"/>
      <c r="AF37" s="487"/>
      <c r="AG37" s="487"/>
      <c r="AH37" s="481">
        <f>ROUNDUP((E32+E39)/20,0)+AF38</f>
        <v>0</v>
      </c>
      <c r="AI37" s="481"/>
      <c r="AJ37" s="482"/>
    </row>
    <row r="38" spans="1:36" ht="13.5" customHeight="1" thickBot="1" x14ac:dyDescent="0.2">
      <c r="A38" s="384" t="s">
        <v>611</v>
      </c>
      <c r="B38" s="385"/>
      <c r="C38" s="385"/>
      <c r="D38" s="385"/>
      <c r="E38" s="383">
        <v>0</v>
      </c>
      <c r="F38" s="383"/>
      <c r="G38" s="464">
        <f t="shared" si="5"/>
        <v>0</v>
      </c>
      <c r="H38" s="464"/>
      <c r="I38" s="465"/>
      <c r="J38" s="110"/>
      <c r="K38" s="478"/>
      <c r="L38" s="479"/>
      <c r="M38" s="479"/>
      <c r="N38" s="479"/>
      <c r="O38" s="479"/>
      <c r="P38" s="479"/>
      <c r="Q38" s="480"/>
      <c r="R38" s="493" t="s">
        <v>662</v>
      </c>
      <c r="S38" s="494"/>
      <c r="T38" s="494"/>
      <c r="U38" s="494"/>
      <c r="V38" s="494"/>
      <c r="W38" s="494"/>
      <c r="X38" s="494"/>
      <c r="Y38" s="494"/>
      <c r="Z38" s="494"/>
      <c r="AA38" s="495"/>
      <c r="AB38" s="488" t="s">
        <v>664</v>
      </c>
      <c r="AC38" s="489"/>
      <c r="AD38" s="489"/>
      <c r="AE38" s="489"/>
      <c r="AF38" s="485"/>
      <c r="AG38" s="485"/>
      <c r="AH38" s="483"/>
      <c r="AI38" s="483"/>
      <c r="AJ38" s="484"/>
    </row>
    <row r="39" spans="1:36" ht="13.5" customHeight="1" x14ac:dyDescent="0.15">
      <c r="A39" s="377" t="s">
        <v>612</v>
      </c>
      <c r="B39" s="378"/>
      <c r="C39" s="378"/>
      <c r="D39" s="378"/>
      <c r="E39" s="403">
        <f>AU13</f>
        <v>0</v>
      </c>
      <c r="F39" s="403"/>
      <c r="G39" s="403"/>
      <c r="H39" s="466"/>
      <c r="I39" s="467"/>
      <c r="J39" s="107"/>
      <c r="K39" s="322" t="s">
        <v>658</v>
      </c>
      <c r="L39" s="323"/>
      <c r="M39" s="323"/>
      <c r="N39" s="323" t="s">
        <v>659</v>
      </c>
      <c r="O39" s="323"/>
      <c r="P39" s="323"/>
      <c r="Q39" s="323"/>
      <c r="R39" s="323" t="s">
        <v>660</v>
      </c>
      <c r="S39" s="323"/>
      <c r="T39" s="323"/>
      <c r="U39" s="323"/>
      <c r="V39" s="323"/>
      <c r="W39" s="323"/>
      <c r="X39" s="323"/>
      <c r="Y39" s="323" t="s">
        <v>661</v>
      </c>
      <c r="Z39" s="323"/>
      <c r="AA39" s="323"/>
      <c r="AB39" s="323"/>
      <c r="AC39" s="323"/>
      <c r="AD39" s="323"/>
      <c r="AE39" s="323"/>
      <c r="AF39" s="323"/>
      <c r="AG39" s="323"/>
      <c r="AH39" s="323"/>
      <c r="AI39" s="323"/>
      <c r="AJ39" s="324"/>
    </row>
    <row r="40" spans="1:36" ht="13.5" customHeight="1" x14ac:dyDescent="0.15">
      <c r="A40" s="401"/>
      <c r="B40" s="402"/>
      <c r="C40" s="402"/>
      <c r="D40" s="402"/>
      <c r="E40" s="404"/>
      <c r="F40" s="404"/>
      <c r="G40" s="404"/>
      <c r="H40" s="463"/>
      <c r="I40" s="469"/>
      <c r="J40" s="107"/>
      <c r="K40" s="272" t="s">
        <v>786</v>
      </c>
      <c r="L40" s="273"/>
      <c r="M40" s="273"/>
      <c r="N40" s="273"/>
      <c r="O40" s="273"/>
      <c r="P40" s="273"/>
      <c r="Q40" s="273"/>
      <c r="R40" s="273"/>
      <c r="S40" s="273"/>
      <c r="T40" s="273"/>
      <c r="U40" s="273"/>
      <c r="V40" s="273"/>
      <c r="W40" s="273"/>
      <c r="X40" s="273"/>
      <c r="Y40" s="274"/>
      <c r="Z40" s="274"/>
      <c r="AA40" s="274"/>
      <c r="AB40" s="274"/>
      <c r="AC40" s="274"/>
      <c r="AD40" s="274"/>
      <c r="AE40" s="274"/>
      <c r="AF40" s="274"/>
      <c r="AG40" s="274"/>
      <c r="AH40" s="274"/>
      <c r="AI40" s="274"/>
      <c r="AJ40" s="275"/>
    </row>
    <row r="41" spans="1:36" ht="13.5" customHeight="1" x14ac:dyDescent="0.15">
      <c r="A41" s="355" t="s">
        <v>635</v>
      </c>
      <c r="B41" s="356"/>
      <c r="C41" s="356"/>
      <c r="D41" s="356"/>
      <c r="E41" s="417" t="s">
        <v>636</v>
      </c>
      <c r="F41" s="417"/>
      <c r="G41" s="417" t="s">
        <v>637</v>
      </c>
      <c r="H41" s="417"/>
      <c r="I41" s="468"/>
      <c r="J41" s="108"/>
      <c r="K41" s="272" t="s">
        <v>787</v>
      </c>
      <c r="L41" s="273"/>
      <c r="M41" s="273"/>
      <c r="N41" s="273"/>
      <c r="O41" s="273"/>
      <c r="P41" s="273"/>
      <c r="Q41" s="273"/>
      <c r="R41" s="273"/>
      <c r="S41" s="273"/>
      <c r="T41" s="273"/>
      <c r="U41" s="273"/>
      <c r="V41" s="273"/>
      <c r="W41" s="273"/>
      <c r="X41" s="273"/>
      <c r="Y41" s="274"/>
      <c r="Z41" s="274"/>
      <c r="AA41" s="274"/>
      <c r="AB41" s="274"/>
      <c r="AC41" s="274"/>
      <c r="AD41" s="274"/>
      <c r="AE41" s="274"/>
      <c r="AF41" s="274"/>
      <c r="AG41" s="274"/>
      <c r="AH41" s="274"/>
      <c r="AI41" s="274"/>
      <c r="AJ41" s="275"/>
    </row>
    <row r="42" spans="1:36" ht="13.5" customHeight="1" x14ac:dyDescent="0.15">
      <c r="A42" s="461" t="s">
        <v>613</v>
      </c>
      <c r="B42" s="462"/>
      <c r="C42" s="462"/>
      <c r="D42" s="462"/>
      <c r="E42" s="463">
        <v>0</v>
      </c>
      <c r="F42" s="463"/>
      <c r="G42" s="464">
        <f>$E$39+E42*20</f>
        <v>0</v>
      </c>
      <c r="H42" s="464"/>
      <c r="I42" s="465"/>
      <c r="J42" s="110"/>
      <c r="K42" s="272"/>
      <c r="L42" s="273"/>
      <c r="M42" s="273"/>
      <c r="N42" s="273"/>
      <c r="O42" s="273"/>
      <c r="P42" s="273"/>
      <c r="Q42" s="273"/>
      <c r="R42" s="273"/>
      <c r="S42" s="273"/>
      <c r="T42" s="273"/>
      <c r="U42" s="273"/>
      <c r="V42" s="273"/>
      <c r="W42" s="273"/>
      <c r="X42" s="273"/>
      <c r="Y42" s="274"/>
      <c r="Z42" s="274"/>
      <c r="AA42" s="274"/>
      <c r="AB42" s="274"/>
      <c r="AC42" s="274"/>
      <c r="AD42" s="274"/>
      <c r="AE42" s="274"/>
      <c r="AF42" s="274"/>
      <c r="AG42" s="274"/>
      <c r="AH42" s="274"/>
      <c r="AI42" s="274"/>
      <c r="AJ42" s="275"/>
    </row>
    <row r="43" spans="1:36" ht="13.5" customHeight="1" x14ac:dyDescent="0.15">
      <c r="A43" s="461" t="s">
        <v>614</v>
      </c>
      <c r="B43" s="462"/>
      <c r="C43" s="462"/>
      <c r="D43" s="462"/>
      <c r="E43" s="463">
        <v>0</v>
      </c>
      <c r="F43" s="463"/>
      <c r="G43" s="464">
        <f t="shared" ref="G43:G45" si="6">$E$39+E43*20</f>
        <v>0</v>
      </c>
      <c r="H43" s="464"/>
      <c r="I43" s="465"/>
      <c r="J43" s="110"/>
      <c r="K43" s="272"/>
      <c r="L43" s="273"/>
      <c r="M43" s="273"/>
      <c r="N43" s="273"/>
      <c r="O43" s="273"/>
      <c r="P43" s="273"/>
      <c r="Q43" s="273"/>
      <c r="R43" s="273"/>
      <c r="S43" s="273"/>
      <c r="T43" s="273"/>
      <c r="U43" s="273"/>
      <c r="V43" s="273"/>
      <c r="W43" s="273"/>
      <c r="X43" s="273"/>
      <c r="Y43" s="274"/>
      <c r="Z43" s="274"/>
      <c r="AA43" s="274"/>
      <c r="AB43" s="274"/>
      <c r="AC43" s="274"/>
      <c r="AD43" s="274"/>
      <c r="AE43" s="274"/>
      <c r="AF43" s="274"/>
      <c r="AG43" s="274"/>
      <c r="AH43" s="274"/>
      <c r="AI43" s="274"/>
      <c r="AJ43" s="275"/>
    </row>
    <row r="44" spans="1:36" ht="13.5" customHeight="1" x14ac:dyDescent="0.15">
      <c r="A44" s="461" t="s">
        <v>606</v>
      </c>
      <c r="B44" s="462"/>
      <c r="C44" s="462"/>
      <c r="D44" s="462"/>
      <c r="E44" s="463">
        <v>0</v>
      </c>
      <c r="F44" s="463"/>
      <c r="G44" s="464">
        <f t="shared" si="6"/>
        <v>0</v>
      </c>
      <c r="H44" s="464"/>
      <c r="I44" s="465"/>
      <c r="J44" s="110"/>
      <c r="K44" s="272"/>
      <c r="L44" s="273"/>
      <c r="M44" s="273"/>
      <c r="N44" s="273"/>
      <c r="O44" s="273"/>
      <c r="P44" s="273"/>
      <c r="Q44" s="273"/>
      <c r="R44" s="273"/>
      <c r="S44" s="273"/>
      <c r="T44" s="273"/>
      <c r="U44" s="273"/>
      <c r="V44" s="273"/>
      <c r="W44" s="273"/>
      <c r="X44" s="273"/>
      <c r="Y44" s="274"/>
      <c r="Z44" s="274"/>
      <c r="AA44" s="274"/>
      <c r="AB44" s="274"/>
      <c r="AC44" s="274"/>
      <c r="AD44" s="274"/>
      <c r="AE44" s="274"/>
      <c r="AF44" s="274"/>
      <c r="AG44" s="274"/>
      <c r="AH44" s="274"/>
      <c r="AI44" s="274"/>
      <c r="AJ44" s="275"/>
    </row>
    <row r="45" spans="1:36" ht="13.5" customHeight="1" thickBot="1" x14ac:dyDescent="0.2">
      <c r="A45" s="384" t="s">
        <v>615</v>
      </c>
      <c r="B45" s="385"/>
      <c r="C45" s="385"/>
      <c r="D45" s="385"/>
      <c r="E45" s="383">
        <v>0</v>
      </c>
      <c r="F45" s="383"/>
      <c r="G45" s="464">
        <f t="shared" si="6"/>
        <v>0</v>
      </c>
      <c r="H45" s="464"/>
      <c r="I45" s="465"/>
      <c r="J45" s="110"/>
      <c r="K45" s="375"/>
      <c r="L45" s="376"/>
      <c r="M45" s="376"/>
      <c r="N45" s="376"/>
      <c r="O45" s="376"/>
      <c r="P45" s="376"/>
      <c r="Q45" s="376"/>
      <c r="R45" s="376"/>
      <c r="S45" s="376"/>
      <c r="T45" s="376"/>
      <c r="U45" s="376"/>
      <c r="V45" s="376"/>
      <c r="W45" s="376"/>
      <c r="X45" s="376"/>
      <c r="Y45" s="381"/>
      <c r="Z45" s="381"/>
      <c r="AA45" s="381"/>
      <c r="AB45" s="381"/>
      <c r="AC45" s="381"/>
      <c r="AD45" s="381"/>
      <c r="AE45" s="381"/>
      <c r="AF45" s="381"/>
      <c r="AG45" s="381"/>
      <c r="AH45" s="381"/>
      <c r="AI45" s="381"/>
      <c r="AJ45" s="382"/>
    </row>
    <row r="46" spans="1:36" ht="14.25" customHeight="1" thickBot="1" x14ac:dyDescent="0.2">
      <c r="A46" s="377" t="s">
        <v>616</v>
      </c>
      <c r="B46" s="378"/>
      <c r="C46" s="378"/>
      <c r="D46" s="378"/>
      <c r="E46" s="403">
        <f>AV13</f>
        <v>0</v>
      </c>
      <c r="F46" s="403"/>
      <c r="G46" s="403"/>
      <c r="H46" s="466"/>
      <c r="I46" s="467"/>
      <c r="J46" s="107"/>
    </row>
    <row r="47" spans="1:36" ht="14.25" customHeight="1" thickBot="1" x14ac:dyDescent="0.2">
      <c r="A47" s="379"/>
      <c r="B47" s="380"/>
      <c r="C47" s="380"/>
      <c r="D47" s="380"/>
      <c r="E47" s="504"/>
      <c r="F47" s="504"/>
      <c r="G47" s="504"/>
      <c r="H47" s="505"/>
      <c r="I47" s="506"/>
      <c r="J47" s="107"/>
      <c r="K47" s="395" t="s">
        <v>617</v>
      </c>
      <c r="L47" s="396"/>
      <c r="M47" s="396"/>
      <c r="N47" s="396"/>
      <c r="O47" s="396"/>
      <c r="P47" s="396"/>
      <c r="Q47" s="397"/>
    </row>
    <row r="48" spans="1:36" ht="14.25" customHeight="1" thickBot="1" x14ac:dyDescent="0.2">
      <c r="A48" s="188"/>
      <c r="B48" s="188"/>
      <c r="C48" s="188"/>
      <c r="D48" s="188"/>
      <c r="E48" s="130"/>
      <c r="F48" s="130"/>
      <c r="G48" s="189"/>
      <c r="H48" s="189"/>
      <c r="I48" s="189"/>
      <c r="J48" s="116"/>
      <c r="K48" s="398"/>
      <c r="L48" s="399"/>
      <c r="M48" s="399"/>
      <c r="N48" s="399"/>
      <c r="O48" s="399"/>
      <c r="P48" s="399"/>
      <c r="Q48" s="400"/>
      <c r="R48" s="108"/>
      <c r="S48" s="108"/>
      <c r="T48" s="108"/>
      <c r="Y48" s="108"/>
      <c r="Z48" s="108"/>
      <c r="AA48" s="108"/>
      <c r="AB48" s="108"/>
      <c r="AC48" s="108"/>
      <c r="AD48" s="108"/>
      <c r="AE48" s="108"/>
      <c r="AF48" s="108"/>
      <c r="AG48" s="108"/>
      <c r="AH48" s="108"/>
    </row>
    <row r="49" spans="1:70" x14ac:dyDescent="0.15">
      <c r="J49" s="116"/>
      <c r="K49" s="472"/>
      <c r="L49" s="473"/>
      <c r="M49" s="473"/>
      <c r="N49" s="473"/>
      <c r="O49" s="473"/>
      <c r="P49" s="473"/>
      <c r="Q49" s="473"/>
      <c r="R49" s="473"/>
      <c r="S49" s="473"/>
      <c r="T49" s="473"/>
      <c r="U49" s="473"/>
      <c r="V49" s="473"/>
      <c r="W49" s="473"/>
      <c r="X49" s="473"/>
      <c r="Y49" s="473"/>
      <c r="Z49" s="473"/>
      <c r="AA49" s="473"/>
      <c r="AB49" s="473"/>
      <c r="AC49" s="473"/>
      <c r="AD49" s="473"/>
      <c r="AE49" s="473"/>
      <c r="AF49" s="473"/>
      <c r="AG49" s="473"/>
      <c r="AH49" s="473"/>
      <c r="AI49" s="473"/>
      <c r="AJ49" s="474"/>
    </row>
    <row r="50" spans="1:70" ht="14.25" thickBot="1" x14ac:dyDescent="0.2">
      <c r="K50" s="392"/>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4"/>
    </row>
    <row r="51" spans="1:70" ht="13.5" customHeight="1" thickBot="1" x14ac:dyDescent="0.2">
      <c r="A51" s="386" t="s">
        <v>807</v>
      </c>
      <c r="B51" s="387"/>
      <c r="C51" s="387"/>
      <c r="D51" s="387"/>
      <c r="E51" s="387"/>
      <c r="F51" s="387"/>
      <c r="G51" s="388"/>
      <c r="J51" s="117"/>
      <c r="K51" s="117"/>
      <c r="L51" s="117"/>
      <c r="M51" s="117"/>
      <c r="N51" s="117"/>
      <c r="O51" s="117"/>
      <c r="P51" s="117"/>
      <c r="Q51" s="117"/>
      <c r="R51" s="117"/>
      <c r="S51" s="117"/>
      <c r="AL51" s="470"/>
      <c r="AM51" s="470"/>
      <c r="AN51" s="409"/>
      <c r="AO51" s="409"/>
      <c r="AP51" s="409"/>
      <c r="AQ51" s="106"/>
      <c r="AR51" s="106"/>
      <c r="AS51" s="106"/>
      <c r="AT51" s="106"/>
      <c r="AU51" s="471"/>
      <c r="AV51" s="471"/>
      <c r="AW51" s="471"/>
      <c r="AX51" s="471"/>
      <c r="AY51" s="471"/>
      <c r="AZ51" s="471"/>
      <c r="BA51" s="471"/>
      <c r="BB51" s="471"/>
      <c r="BC51" s="471"/>
      <c r="BD51" s="471"/>
      <c r="BE51" s="106"/>
      <c r="BF51" s="106"/>
      <c r="BG51" s="106"/>
      <c r="BH51" s="106"/>
      <c r="BI51" s="106"/>
      <c r="BJ51" s="106"/>
      <c r="BK51" s="106"/>
      <c r="BL51" s="106"/>
      <c r="BM51" s="106"/>
      <c r="BN51" s="106"/>
      <c r="BO51" s="106"/>
      <c r="BP51" s="106"/>
    </row>
    <row r="52" spans="1:70" ht="13.5" customHeight="1" thickBot="1" x14ac:dyDescent="0.2">
      <c r="A52" s="389"/>
      <c r="B52" s="390"/>
      <c r="C52" s="390"/>
      <c r="D52" s="390"/>
      <c r="E52" s="390"/>
      <c r="F52" s="390"/>
      <c r="G52" s="391"/>
      <c r="K52" s="322" t="s">
        <v>814</v>
      </c>
      <c r="L52" s="323"/>
      <c r="M52" s="323"/>
      <c r="N52" s="323"/>
      <c r="O52" s="323"/>
      <c r="P52" s="323"/>
      <c r="Q52" s="323"/>
      <c r="R52" s="323"/>
      <c r="S52" s="323"/>
      <c r="T52" s="324"/>
      <c r="AL52" s="470"/>
      <c r="AM52" s="470"/>
      <c r="AN52" s="471"/>
      <c r="AO52" s="471"/>
      <c r="AP52" s="471"/>
      <c r="AQ52" s="471"/>
      <c r="AR52" s="471"/>
      <c r="AS52" s="409"/>
      <c r="AT52" s="409"/>
      <c r="AU52" s="409"/>
      <c r="AV52" s="409"/>
      <c r="AW52" s="409"/>
      <c r="AX52" s="409"/>
      <c r="AY52" s="409"/>
      <c r="AZ52" s="409"/>
      <c r="BA52" s="409"/>
      <c r="BB52" s="409"/>
      <c r="BC52" s="409"/>
      <c r="BD52" s="409"/>
      <c r="BE52" s="409"/>
      <c r="BF52" s="409"/>
      <c r="BG52" s="409"/>
      <c r="BH52" s="409"/>
      <c r="BI52" s="409"/>
      <c r="BJ52" s="409"/>
      <c r="BK52" s="409"/>
      <c r="BL52" s="409"/>
      <c r="BM52" s="409"/>
      <c r="BN52" s="409"/>
      <c r="BO52" s="409"/>
      <c r="BP52" s="409"/>
      <c r="BQ52" s="409"/>
      <c r="BR52" s="409"/>
    </row>
    <row r="53" spans="1:70" ht="13.5" customHeight="1" x14ac:dyDescent="0.15">
      <c r="A53" s="374" t="s">
        <v>818</v>
      </c>
      <c r="B53" s="365"/>
      <c r="C53" s="365"/>
      <c r="D53" s="365"/>
      <c r="E53" s="365"/>
      <c r="F53" s="365"/>
      <c r="G53" s="365" t="s">
        <v>823</v>
      </c>
      <c r="H53" s="365"/>
      <c r="I53" s="365" t="s">
        <v>808</v>
      </c>
      <c r="J53" s="365"/>
      <c r="K53" s="363" t="s">
        <v>809</v>
      </c>
      <c r="L53" s="363"/>
      <c r="M53" s="363" t="s">
        <v>810</v>
      </c>
      <c r="N53" s="363"/>
      <c r="O53" s="363" t="s">
        <v>811</v>
      </c>
      <c r="P53" s="363"/>
      <c r="Q53" s="363" t="s">
        <v>812</v>
      </c>
      <c r="R53" s="363"/>
      <c r="S53" s="364" t="s">
        <v>813</v>
      </c>
      <c r="T53" s="364"/>
      <c r="U53" s="365" t="s">
        <v>815</v>
      </c>
      <c r="V53" s="365"/>
      <c r="W53" s="365" t="s">
        <v>816</v>
      </c>
      <c r="X53" s="365"/>
      <c r="Y53" s="365" t="s">
        <v>817</v>
      </c>
      <c r="Z53" s="365"/>
      <c r="AA53" s="365" t="s">
        <v>802</v>
      </c>
      <c r="AB53" s="365"/>
      <c r="AC53" s="365" t="s">
        <v>804</v>
      </c>
      <c r="AD53" s="365"/>
      <c r="AE53" s="365" t="s">
        <v>805</v>
      </c>
      <c r="AF53" s="365"/>
      <c r="AG53" s="365" t="s">
        <v>806</v>
      </c>
      <c r="AH53" s="365"/>
      <c r="AI53" s="365" t="s">
        <v>821</v>
      </c>
      <c r="AJ53" s="365"/>
      <c r="AK53" s="496"/>
      <c r="AO53" s="105" t="s">
        <v>806</v>
      </c>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4"/>
      <c r="BM53" s="224"/>
      <c r="BN53" s="224"/>
      <c r="BO53" s="224"/>
      <c r="BP53" s="224"/>
      <c r="BQ53" s="224"/>
      <c r="BR53" s="224"/>
    </row>
    <row r="54" spans="1:70" x14ac:dyDescent="0.15">
      <c r="A54" s="368"/>
      <c r="B54" s="369"/>
      <c r="C54" s="369"/>
      <c r="D54" s="369"/>
      <c r="E54" s="369"/>
      <c r="F54" s="369"/>
      <c r="G54" s="369"/>
      <c r="H54" s="369"/>
      <c r="I54" s="369"/>
      <c r="J54" s="369"/>
      <c r="K54" s="369"/>
      <c r="L54" s="369"/>
      <c r="M54" s="369"/>
      <c r="N54" s="369"/>
      <c r="O54" s="369"/>
      <c r="P54" s="369"/>
      <c r="Q54" s="369"/>
      <c r="R54" s="507"/>
      <c r="S54" s="369"/>
      <c r="T54" s="369"/>
      <c r="U54" s="445"/>
      <c r="V54" s="369"/>
      <c r="W54" s="369"/>
      <c r="X54" s="369"/>
      <c r="Y54" s="369"/>
      <c r="Z54" s="369"/>
      <c r="AA54" s="369"/>
      <c r="AB54" s="369"/>
      <c r="AC54" s="369"/>
      <c r="AD54" s="369"/>
      <c r="AE54" s="369"/>
      <c r="AF54" s="369"/>
      <c r="AG54" s="369"/>
      <c r="AH54" s="369"/>
      <c r="AI54" s="369"/>
      <c r="AJ54" s="369"/>
      <c r="AK54" s="415"/>
      <c r="AL54" s="191"/>
      <c r="AM54" s="191"/>
      <c r="AN54" s="191"/>
      <c r="AO54" s="191"/>
      <c r="AP54" s="117"/>
      <c r="AQ54" s="117"/>
      <c r="AR54" s="117"/>
      <c r="AS54" s="117"/>
      <c r="AT54" s="117"/>
      <c r="AU54" s="117"/>
      <c r="AV54" s="117"/>
      <c r="AW54" s="117"/>
      <c r="AX54" s="117"/>
      <c r="AY54" s="117"/>
      <c r="AZ54" s="117"/>
      <c r="BA54" s="117"/>
      <c r="BB54" s="117"/>
      <c r="BC54" s="117"/>
      <c r="BD54" s="117"/>
      <c r="BE54" s="117"/>
      <c r="BF54" s="117"/>
      <c r="BG54" s="117"/>
      <c r="BH54" s="117"/>
      <c r="BI54" s="117"/>
      <c r="BJ54" s="117"/>
      <c r="BK54" s="117"/>
      <c r="BL54" s="117"/>
      <c r="BM54" s="117"/>
      <c r="BN54" s="117"/>
      <c r="BO54" s="117"/>
      <c r="BP54" s="117"/>
      <c r="BQ54" s="117"/>
      <c r="BR54" s="117"/>
    </row>
    <row r="55" spans="1:70" ht="13.5" customHeight="1" x14ac:dyDescent="0.15">
      <c r="A55" s="370" t="s">
        <v>819</v>
      </c>
      <c r="B55" s="371"/>
      <c r="C55" s="371"/>
      <c r="D55" s="497"/>
      <c r="E55" s="497"/>
      <c r="F55" s="497"/>
      <c r="G55" s="497"/>
      <c r="H55" s="497"/>
      <c r="I55" s="497"/>
      <c r="J55" s="497"/>
      <c r="K55" s="497"/>
      <c r="L55" s="497"/>
      <c r="M55" s="497"/>
      <c r="N55" s="497"/>
      <c r="O55" s="497"/>
      <c r="P55" s="497"/>
      <c r="Q55" s="497"/>
      <c r="R55" s="497"/>
      <c r="S55" s="498"/>
      <c r="T55" s="498"/>
      <c r="U55" s="497"/>
      <c r="V55" s="497"/>
      <c r="W55" s="497"/>
      <c r="X55" s="497"/>
      <c r="Y55" s="497"/>
      <c r="Z55" s="497"/>
      <c r="AA55" s="497"/>
      <c r="AB55" s="497"/>
      <c r="AC55" s="497"/>
      <c r="AD55" s="497"/>
      <c r="AE55" s="497"/>
      <c r="AF55" s="497"/>
      <c r="AG55" s="497"/>
      <c r="AH55" s="497"/>
      <c r="AI55" s="497"/>
      <c r="AJ55" s="497"/>
      <c r="AK55" s="499"/>
      <c r="AL55" s="500" t="b">
        <v>0</v>
      </c>
      <c r="AM55" s="501"/>
      <c r="AN55" s="501"/>
      <c r="AO55" s="191">
        <f>IF(AL55=TRUE,AG54,0)</f>
        <v>0</v>
      </c>
      <c r="AP55" s="224"/>
      <c r="AQ55" s="224"/>
      <c r="AR55" s="224"/>
      <c r="AS55" s="224"/>
      <c r="AT55" s="224"/>
      <c r="AU55" s="224"/>
      <c r="AV55" s="224"/>
      <c r="AW55" s="224"/>
      <c r="AX55" s="224"/>
      <c r="AY55" s="224"/>
      <c r="AZ55" s="224"/>
      <c r="BA55" s="224"/>
      <c r="BB55" s="224"/>
      <c r="BC55" s="224"/>
      <c r="BD55" s="224"/>
      <c r="BE55" s="224"/>
      <c r="BF55" s="224"/>
      <c r="BG55" s="224"/>
      <c r="BH55" s="224"/>
      <c r="BI55" s="224"/>
      <c r="BJ55" s="224"/>
      <c r="BK55" s="224"/>
      <c r="BL55" s="224"/>
      <c r="BM55" s="224"/>
      <c r="BN55" s="224"/>
      <c r="BO55" s="224"/>
      <c r="BP55" s="224"/>
      <c r="BQ55" s="224"/>
      <c r="BR55" s="224"/>
    </row>
    <row r="56" spans="1:70" ht="14.25" thickBot="1" x14ac:dyDescent="0.2">
      <c r="A56" s="372" t="s">
        <v>820</v>
      </c>
      <c r="B56" s="373"/>
      <c r="C56" s="373"/>
      <c r="D56" s="366"/>
      <c r="E56" s="366"/>
      <c r="F56" s="366"/>
      <c r="G56" s="366"/>
      <c r="H56" s="366"/>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6"/>
      <c r="AH56" s="366"/>
      <c r="AI56" s="366"/>
      <c r="AJ56" s="366"/>
      <c r="AK56" s="367"/>
      <c r="AL56" s="115"/>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7"/>
      <c r="BR56" s="117"/>
    </row>
    <row r="57" spans="1:70" x14ac:dyDescent="0.15">
      <c r="A57" s="374" t="s">
        <v>818</v>
      </c>
      <c r="B57" s="365"/>
      <c r="C57" s="365"/>
      <c r="D57" s="365"/>
      <c r="E57" s="365"/>
      <c r="F57" s="365"/>
      <c r="G57" s="365" t="s">
        <v>823</v>
      </c>
      <c r="H57" s="365"/>
      <c r="I57" s="365" t="s">
        <v>808</v>
      </c>
      <c r="J57" s="365"/>
      <c r="K57" s="365" t="s">
        <v>809</v>
      </c>
      <c r="L57" s="365"/>
      <c r="M57" s="365" t="s">
        <v>810</v>
      </c>
      <c r="N57" s="365"/>
      <c r="O57" s="365" t="s">
        <v>811</v>
      </c>
      <c r="P57" s="365"/>
      <c r="Q57" s="365" t="s">
        <v>812</v>
      </c>
      <c r="R57" s="365"/>
      <c r="S57" s="365" t="s">
        <v>813</v>
      </c>
      <c r="T57" s="365"/>
      <c r="U57" s="365" t="s">
        <v>815</v>
      </c>
      <c r="V57" s="365"/>
      <c r="W57" s="365" t="s">
        <v>816</v>
      </c>
      <c r="X57" s="365"/>
      <c r="Y57" s="365" t="s">
        <v>817</v>
      </c>
      <c r="Z57" s="365"/>
      <c r="AA57" s="365" t="s">
        <v>802</v>
      </c>
      <c r="AB57" s="365"/>
      <c r="AC57" s="365" t="s">
        <v>804</v>
      </c>
      <c r="AD57" s="365"/>
      <c r="AE57" s="365" t="s">
        <v>805</v>
      </c>
      <c r="AF57" s="365"/>
      <c r="AG57" s="365" t="s">
        <v>806</v>
      </c>
      <c r="AH57" s="365"/>
      <c r="AI57" s="365" t="s">
        <v>821</v>
      </c>
      <c r="AJ57" s="365"/>
      <c r="AK57" s="496"/>
    </row>
    <row r="58" spans="1:70" ht="13.5" customHeight="1" x14ac:dyDescent="0.15">
      <c r="A58" s="368"/>
      <c r="B58" s="369"/>
      <c r="C58" s="369"/>
      <c r="D58" s="369"/>
      <c r="E58" s="369"/>
      <c r="F58" s="369"/>
      <c r="G58" s="369"/>
      <c r="H58" s="369"/>
      <c r="I58" s="369"/>
      <c r="J58" s="369"/>
      <c r="K58" s="369"/>
      <c r="L58" s="369"/>
      <c r="M58" s="369"/>
      <c r="N58" s="369"/>
      <c r="O58" s="369"/>
      <c r="P58" s="369"/>
      <c r="Q58" s="369"/>
      <c r="R58" s="369"/>
      <c r="S58" s="369"/>
      <c r="T58" s="369"/>
      <c r="U58" s="369"/>
      <c r="V58" s="369"/>
      <c r="W58" s="369"/>
      <c r="X58" s="369"/>
      <c r="Y58" s="369"/>
      <c r="Z58" s="369"/>
      <c r="AA58" s="369"/>
      <c r="AB58" s="369"/>
      <c r="AC58" s="369"/>
      <c r="AD58" s="369"/>
      <c r="AE58" s="369"/>
      <c r="AF58" s="369"/>
      <c r="AG58" s="369"/>
      <c r="AH58" s="369"/>
      <c r="AI58" s="369"/>
      <c r="AJ58" s="369"/>
      <c r="AK58" s="415"/>
      <c r="AL58" s="191"/>
      <c r="AM58" s="191"/>
      <c r="AN58" s="191"/>
      <c r="AO58" s="191"/>
    </row>
    <row r="59" spans="1:70" ht="13.5" customHeight="1" x14ac:dyDescent="0.15">
      <c r="A59" s="370" t="s">
        <v>819</v>
      </c>
      <c r="B59" s="371"/>
      <c r="C59" s="371"/>
      <c r="D59" s="497"/>
      <c r="E59" s="497"/>
      <c r="F59" s="497"/>
      <c r="G59" s="497"/>
      <c r="H59" s="497"/>
      <c r="I59" s="497"/>
      <c r="J59" s="497"/>
      <c r="K59" s="497"/>
      <c r="L59" s="497"/>
      <c r="M59" s="497"/>
      <c r="N59" s="497"/>
      <c r="O59" s="497"/>
      <c r="P59" s="497"/>
      <c r="Q59" s="497"/>
      <c r="R59" s="497"/>
      <c r="S59" s="497"/>
      <c r="T59" s="497"/>
      <c r="U59" s="497"/>
      <c r="V59" s="497"/>
      <c r="W59" s="497"/>
      <c r="X59" s="497"/>
      <c r="Y59" s="497"/>
      <c r="Z59" s="497"/>
      <c r="AA59" s="497"/>
      <c r="AB59" s="497"/>
      <c r="AC59" s="497"/>
      <c r="AD59" s="497"/>
      <c r="AE59" s="497"/>
      <c r="AF59" s="497"/>
      <c r="AG59" s="497"/>
      <c r="AH59" s="497"/>
      <c r="AI59" s="497"/>
      <c r="AJ59" s="497"/>
      <c r="AK59" s="499"/>
      <c r="AL59" s="500" t="b">
        <v>0</v>
      </c>
      <c r="AM59" s="501"/>
      <c r="AN59" s="501"/>
      <c r="AO59" s="191">
        <f>IF(AL59=TRUE,AG58,0)</f>
        <v>0</v>
      </c>
    </row>
    <row r="60" spans="1:70" ht="14.25" thickBot="1" x14ac:dyDescent="0.2">
      <c r="A60" s="372" t="s">
        <v>820</v>
      </c>
      <c r="B60" s="373"/>
      <c r="C60" s="373"/>
      <c r="D60" s="366"/>
      <c r="E60" s="366"/>
      <c r="F60" s="366"/>
      <c r="G60" s="366"/>
      <c r="H60" s="366"/>
      <c r="I60" s="366"/>
      <c r="J60" s="366"/>
      <c r="K60" s="366"/>
      <c r="L60" s="366"/>
      <c r="M60" s="366"/>
      <c r="N60" s="366"/>
      <c r="O60" s="366"/>
      <c r="P60" s="366"/>
      <c r="Q60" s="366"/>
      <c r="R60" s="366"/>
      <c r="S60" s="366"/>
      <c r="T60" s="366"/>
      <c r="U60" s="366"/>
      <c r="V60" s="366"/>
      <c r="W60" s="366"/>
      <c r="X60" s="366"/>
      <c r="Y60" s="366"/>
      <c r="Z60" s="366"/>
      <c r="AA60" s="366"/>
      <c r="AB60" s="366"/>
      <c r="AC60" s="366"/>
      <c r="AD60" s="366"/>
      <c r="AE60" s="366"/>
      <c r="AF60" s="366"/>
      <c r="AG60" s="366"/>
      <c r="AH60" s="366"/>
      <c r="AI60" s="366"/>
      <c r="AJ60" s="366"/>
      <c r="AK60" s="367"/>
    </row>
    <row r="61" spans="1:70" ht="14.25" thickBot="1" x14ac:dyDescent="0.2">
      <c r="B61" s="108"/>
      <c r="C61" s="108"/>
      <c r="D61" s="108"/>
      <c r="E61" s="108"/>
      <c r="F61" s="108"/>
      <c r="G61" s="108"/>
      <c r="H61" s="108"/>
      <c r="I61" s="108"/>
      <c r="J61" s="108"/>
      <c r="K61" s="108"/>
      <c r="L61" s="108"/>
      <c r="M61" s="108"/>
      <c r="N61" s="131"/>
      <c r="O61" s="131"/>
      <c r="P61" s="108"/>
      <c r="Q61" s="108"/>
      <c r="R61" s="108"/>
      <c r="S61" s="108"/>
      <c r="T61" s="108"/>
      <c r="U61" s="108"/>
      <c r="V61" s="108"/>
      <c r="W61" s="108"/>
      <c r="X61" s="108"/>
      <c r="Y61" s="108"/>
      <c r="Z61" s="108"/>
      <c r="AA61" s="108"/>
      <c r="AB61" s="108"/>
      <c r="AC61" s="108"/>
      <c r="AD61" s="108"/>
      <c r="AE61" s="108"/>
      <c r="AF61" s="544" t="s">
        <v>2665</v>
      </c>
      <c r="AG61" s="679"/>
      <c r="AH61" s="679"/>
      <c r="AI61" s="545"/>
      <c r="AJ61" s="677">
        <f>SUM(AO55,AO59)</f>
        <v>0</v>
      </c>
      <c r="AK61" s="678"/>
    </row>
    <row r="62" spans="1:70" x14ac:dyDescent="0.15">
      <c r="A62" s="475" t="s">
        <v>825</v>
      </c>
      <c r="B62" s="476"/>
      <c r="C62" s="476"/>
      <c r="D62" s="476"/>
      <c r="E62" s="476"/>
      <c r="F62" s="476"/>
      <c r="G62" s="508"/>
      <c r="H62" s="108"/>
      <c r="I62" s="108"/>
      <c r="J62" s="108"/>
      <c r="K62" s="108"/>
      <c r="L62" s="108"/>
      <c r="M62" s="108"/>
      <c r="N62" s="131"/>
      <c r="O62" s="131"/>
      <c r="P62" s="108"/>
      <c r="Q62" s="108"/>
      <c r="R62" s="108"/>
      <c r="S62" s="108"/>
      <c r="T62" s="108"/>
      <c r="U62" s="108"/>
      <c r="V62" s="108"/>
      <c r="W62" s="108"/>
      <c r="X62" s="108"/>
      <c r="Y62" s="108"/>
      <c r="Z62" s="108"/>
      <c r="AA62" s="108"/>
      <c r="AB62" s="108"/>
      <c r="AC62" s="108"/>
      <c r="AD62" s="108"/>
      <c r="AE62" s="108"/>
      <c r="AF62" s="108"/>
      <c r="AG62" s="108"/>
      <c r="AH62" s="108"/>
    </row>
    <row r="63" spans="1:70" ht="14.25" thickBot="1" x14ac:dyDescent="0.2">
      <c r="A63" s="478"/>
      <c r="B63" s="479"/>
      <c r="C63" s="479"/>
      <c r="D63" s="479"/>
      <c r="E63" s="479"/>
      <c r="F63" s="479"/>
      <c r="G63" s="509"/>
      <c r="H63" s="108"/>
      <c r="I63" s="108"/>
      <c r="J63" s="108"/>
      <c r="K63" s="108"/>
      <c r="L63" s="108"/>
      <c r="AE63" s="108"/>
      <c r="AF63" s="108"/>
      <c r="AG63" s="108"/>
      <c r="AH63" s="108"/>
    </row>
    <row r="64" spans="1:70" ht="14.25" thickBot="1" x14ac:dyDescent="0.2">
      <c r="A64" s="514" t="s">
        <v>839</v>
      </c>
      <c r="B64" s="513"/>
      <c r="C64" s="513"/>
      <c r="D64" s="513"/>
      <c r="E64" s="513"/>
      <c r="F64" s="513"/>
      <c r="G64" s="513"/>
      <c r="H64" s="513"/>
      <c r="I64" s="513"/>
      <c r="J64" s="512" t="s">
        <v>822</v>
      </c>
      <c r="K64" s="512"/>
      <c r="L64" s="512"/>
      <c r="M64" s="512"/>
      <c r="N64" s="512"/>
      <c r="O64" s="512"/>
      <c r="P64" s="512" t="s">
        <v>749</v>
      </c>
      <c r="Q64" s="512"/>
      <c r="R64" s="512"/>
      <c r="S64" s="512"/>
      <c r="T64" s="513" t="s">
        <v>750</v>
      </c>
      <c r="U64" s="513"/>
      <c r="V64" s="512" t="s">
        <v>755</v>
      </c>
      <c r="W64" s="512"/>
      <c r="X64" s="512" t="s">
        <v>816</v>
      </c>
      <c r="Y64" s="512"/>
      <c r="Z64" s="512" t="s">
        <v>817</v>
      </c>
      <c r="AA64" s="512"/>
      <c r="AB64" s="512" t="s">
        <v>804</v>
      </c>
      <c r="AC64" s="512"/>
      <c r="AD64" s="512"/>
      <c r="AE64" s="512"/>
      <c r="AF64" s="512" t="s">
        <v>805</v>
      </c>
      <c r="AG64" s="512"/>
      <c r="AH64" s="512" t="s">
        <v>806</v>
      </c>
      <c r="AI64" s="512"/>
      <c r="AJ64" s="510" t="s">
        <v>990</v>
      </c>
      <c r="AK64" s="511"/>
      <c r="AO64" s="105" t="s">
        <v>806</v>
      </c>
    </row>
    <row r="65" spans="1:69" x14ac:dyDescent="0.15">
      <c r="A65" s="515"/>
      <c r="B65" s="516"/>
      <c r="C65" s="516"/>
      <c r="D65" s="516"/>
      <c r="E65" s="516"/>
      <c r="F65" s="516"/>
      <c r="G65" s="516"/>
      <c r="H65" s="516"/>
      <c r="I65" s="516"/>
      <c r="J65" s="517" t="str">
        <f>IF(A65="","",INDEX(通常武器!$C:$C,MATCH(キャラクター!A65,通常武器!$B:$B,0)))</f>
        <v/>
      </c>
      <c r="K65" s="517"/>
      <c r="L65" s="517"/>
      <c r="M65" s="517"/>
      <c r="N65" s="517"/>
      <c r="O65" s="517"/>
      <c r="P65" s="517" t="str">
        <f>IF(A65="","",INDEX(通常武器!$D:$D,MATCH(キャラクター!A65,通常武器!$B:$B,0)))</f>
        <v/>
      </c>
      <c r="Q65" s="517"/>
      <c r="R65" s="517"/>
      <c r="S65" s="517"/>
      <c r="T65" s="518" t="str">
        <f>IF(A65="","",INDEX(通常武器!$E:$E,MATCH(キャラクター!A65,通常武器!$B:$B,0)))</f>
        <v/>
      </c>
      <c r="U65" s="518"/>
      <c r="V65" s="517" t="str">
        <f>IF(A65="","",INDEX(通常武器!$F:$F,MATCH(キャラクター!A65,通常武器!$B:$B,0)))</f>
        <v/>
      </c>
      <c r="W65" s="517"/>
      <c r="X65" s="517" t="str">
        <f>IF(A65="","",INDEX(通常武器!$G:$G,MATCH(キャラクター!A65,通常武器!$B:$B,0)))</f>
        <v/>
      </c>
      <c r="Y65" s="517"/>
      <c r="Z65" s="517" t="str">
        <f>IF(A65="","",INDEX(通常武器!$H:$H,MATCH(キャラクター!A65,通常武器!$B:$B,0)))</f>
        <v/>
      </c>
      <c r="AA65" s="517"/>
      <c r="AB65" s="517" t="str">
        <f>IF(A65="","",INDEX(通常武器!$I:$I,MATCH(キャラクター!A65,通常武器!$B:$B,0)))</f>
        <v/>
      </c>
      <c r="AC65" s="517"/>
      <c r="AD65" s="517"/>
      <c r="AE65" s="517"/>
      <c r="AF65" s="517" t="str">
        <f>IF(A65="","",INDEX(通常武器!$J:$J,MATCH(キャラクター!A65,通常武器!$B:$B,0)))</f>
        <v/>
      </c>
      <c r="AG65" s="517"/>
      <c r="AH65" s="517" t="str">
        <f>IF(A65="","",INDEX(通常武器!$K:$K,MATCH(キャラクター!A65,通常武器!$B:$B,0)))</f>
        <v/>
      </c>
      <c r="AI65" s="517"/>
      <c r="AJ65" s="519" t="str">
        <f>IF(A65="","",INDEX(通常武器!$L:$L,MATCH(キャラクター!A65,通常武器!$B:$B,0)))</f>
        <v/>
      </c>
      <c r="AK65" s="520"/>
      <c r="AL65" s="191"/>
      <c r="AM65" s="191"/>
      <c r="AN65" s="191"/>
      <c r="AO65" s="191"/>
      <c r="AP65" s="191"/>
      <c r="AQ65" s="191"/>
    </row>
    <row r="66" spans="1:69" ht="14.25" thickBot="1" x14ac:dyDescent="0.2">
      <c r="A66" s="524" t="s">
        <v>764</v>
      </c>
      <c r="B66" s="525"/>
      <c r="C66" s="525"/>
      <c r="D66" s="521" t="str">
        <f>IF(A65="","",INDEX(通常武器!$M:$M,MATCH(キャラクター!A65,通常武器!$B:$B,0)))</f>
        <v/>
      </c>
      <c r="E66" s="522"/>
      <c r="F66" s="522"/>
      <c r="G66" s="522"/>
      <c r="H66" s="522"/>
      <c r="I66" s="522"/>
      <c r="J66" s="522"/>
      <c r="K66" s="522"/>
      <c r="L66" s="522"/>
      <c r="M66" s="522"/>
      <c r="N66" s="522"/>
      <c r="O66" s="522"/>
      <c r="P66" s="522"/>
      <c r="Q66" s="522"/>
      <c r="R66" s="522"/>
      <c r="S66" s="522"/>
      <c r="T66" s="522"/>
      <c r="U66" s="522"/>
      <c r="V66" s="522"/>
      <c r="W66" s="522"/>
      <c r="X66" s="522"/>
      <c r="Y66" s="522"/>
      <c r="Z66" s="522"/>
      <c r="AA66" s="522"/>
      <c r="AB66" s="522"/>
      <c r="AC66" s="522"/>
      <c r="AD66" s="522"/>
      <c r="AE66" s="522"/>
      <c r="AF66" s="522"/>
      <c r="AG66" s="522"/>
      <c r="AH66" s="522"/>
      <c r="AI66" s="522"/>
      <c r="AJ66" s="522"/>
      <c r="AK66" s="523"/>
      <c r="AL66" s="500" t="b">
        <v>0</v>
      </c>
      <c r="AM66" s="501"/>
      <c r="AN66" s="501"/>
      <c r="AO66" s="191">
        <f>IF(AL66=TRUE,AH65,0)</f>
        <v>0</v>
      </c>
      <c r="AP66" s="191"/>
      <c r="AQ66" s="191"/>
    </row>
    <row r="67" spans="1:69" x14ac:dyDescent="0.15">
      <c r="A67" s="515"/>
      <c r="B67" s="516"/>
      <c r="C67" s="516"/>
      <c r="D67" s="516"/>
      <c r="E67" s="516"/>
      <c r="F67" s="516"/>
      <c r="G67" s="516"/>
      <c r="H67" s="516"/>
      <c r="I67" s="516"/>
      <c r="J67" s="517" t="str">
        <f>IF(A67="","",INDEX(通常武器!$C:$C,MATCH(キャラクター!A67,通常武器!$B:$B,0)))</f>
        <v/>
      </c>
      <c r="K67" s="517"/>
      <c r="L67" s="517"/>
      <c r="M67" s="517"/>
      <c r="N67" s="517"/>
      <c r="O67" s="517"/>
      <c r="P67" s="517" t="str">
        <f>IF(A67="","",INDEX(通常武器!$D:$D,MATCH(キャラクター!A67,通常武器!$B:$B,0)))</f>
        <v/>
      </c>
      <c r="Q67" s="517"/>
      <c r="R67" s="517"/>
      <c r="S67" s="517"/>
      <c r="T67" s="518" t="str">
        <f>IF(A67="","",INDEX(通常武器!$E:$E,MATCH(キャラクター!A67,通常武器!$B:$B,0)))</f>
        <v/>
      </c>
      <c r="U67" s="518"/>
      <c r="V67" s="517" t="str">
        <f>IF(A67="","",INDEX(通常武器!$F:$F,MATCH(キャラクター!A67,通常武器!$B:$B,0)))</f>
        <v/>
      </c>
      <c r="W67" s="517"/>
      <c r="X67" s="517" t="str">
        <f>IF(A67="","",INDEX(通常武器!$G:$G,MATCH(キャラクター!A67,通常武器!$B:$B,0)))</f>
        <v/>
      </c>
      <c r="Y67" s="517"/>
      <c r="Z67" s="517" t="str">
        <f>IF(A67="","",INDEX(通常武器!$H:$H,MATCH(キャラクター!A67,通常武器!$B:$B,0)))</f>
        <v/>
      </c>
      <c r="AA67" s="517"/>
      <c r="AB67" s="517" t="str">
        <f>IF(A67="","",INDEX(通常武器!$I:$I,MATCH(キャラクター!A67,通常武器!$B:$B,0)))</f>
        <v/>
      </c>
      <c r="AC67" s="517"/>
      <c r="AD67" s="517"/>
      <c r="AE67" s="517"/>
      <c r="AF67" s="517" t="str">
        <f>IF(A67="","",INDEX(通常武器!$J:$J,MATCH(キャラクター!A67,通常武器!$B:$B,0)))</f>
        <v/>
      </c>
      <c r="AG67" s="517"/>
      <c r="AH67" s="517" t="str">
        <f>IF(A67="","",INDEX(通常武器!$K:$K,MATCH(キャラクター!A67,通常武器!$B:$B,0)))</f>
        <v/>
      </c>
      <c r="AI67" s="517"/>
      <c r="AJ67" s="519" t="str">
        <f>IF(A67="","",INDEX(通常武器!$L:$L,MATCH(キャラクター!A67,通常武器!$B:$B,0)))</f>
        <v/>
      </c>
      <c r="AK67" s="520"/>
      <c r="AL67" s="191"/>
      <c r="AM67" s="191"/>
      <c r="AN67" s="191"/>
      <c r="AO67" s="191"/>
      <c r="AP67" s="191"/>
      <c r="AQ67" s="191"/>
    </row>
    <row r="68" spans="1:69" ht="14.25" customHeight="1" thickBot="1" x14ac:dyDescent="0.2">
      <c r="A68" s="524" t="s">
        <v>764</v>
      </c>
      <c r="B68" s="525"/>
      <c r="C68" s="525"/>
      <c r="D68" s="521" t="str">
        <f>IF(A67="","",INDEX(通常武器!$M:$M,MATCH(キャラクター!A67,通常武器!$B:$B,0)))</f>
        <v/>
      </c>
      <c r="E68" s="522"/>
      <c r="F68" s="522"/>
      <c r="G68" s="522"/>
      <c r="H68" s="522"/>
      <c r="I68" s="522"/>
      <c r="J68" s="522"/>
      <c r="K68" s="522"/>
      <c r="L68" s="522"/>
      <c r="M68" s="522"/>
      <c r="N68" s="522"/>
      <c r="O68" s="522"/>
      <c r="P68" s="522"/>
      <c r="Q68" s="522"/>
      <c r="R68" s="522"/>
      <c r="S68" s="522"/>
      <c r="T68" s="522"/>
      <c r="U68" s="522"/>
      <c r="V68" s="522"/>
      <c r="W68" s="522"/>
      <c r="X68" s="522"/>
      <c r="Y68" s="522"/>
      <c r="Z68" s="522"/>
      <c r="AA68" s="522"/>
      <c r="AB68" s="522"/>
      <c r="AC68" s="522"/>
      <c r="AD68" s="522"/>
      <c r="AE68" s="522"/>
      <c r="AF68" s="522"/>
      <c r="AG68" s="522"/>
      <c r="AH68" s="522"/>
      <c r="AI68" s="522"/>
      <c r="AJ68" s="522"/>
      <c r="AK68" s="523"/>
      <c r="AL68" s="526" t="b">
        <v>0</v>
      </c>
      <c r="AM68" s="527"/>
      <c r="AN68" s="527"/>
      <c r="AO68" s="191">
        <f>IF(AL68=TRUE,AH67,0)</f>
        <v>0</v>
      </c>
      <c r="AP68" s="191"/>
      <c r="AQ68" s="191"/>
    </row>
    <row r="69" spans="1:69" x14ac:dyDescent="0.15">
      <c r="A69" s="515"/>
      <c r="B69" s="516"/>
      <c r="C69" s="516"/>
      <c r="D69" s="516"/>
      <c r="E69" s="516"/>
      <c r="F69" s="516"/>
      <c r="G69" s="516"/>
      <c r="H69" s="516"/>
      <c r="I69" s="516"/>
      <c r="J69" s="517" t="str">
        <f>IF(A69="","",INDEX(通常武器!$C:$C,MATCH(キャラクター!A69,通常武器!$B:$B,0)))</f>
        <v/>
      </c>
      <c r="K69" s="517"/>
      <c r="L69" s="517"/>
      <c r="M69" s="517"/>
      <c r="N69" s="517"/>
      <c r="O69" s="517"/>
      <c r="P69" s="517" t="str">
        <f>IF(A69="","",INDEX(通常武器!$D:$D,MATCH(キャラクター!A69,通常武器!$B:$B,0)))</f>
        <v/>
      </c>
      <c r="Q69" s="517"/>
      <c r="R69" s="517"/>
      <c r="S69" s="517"/>
      <c r="T69" s="518" t="str">
        <f>IF(A69="","",INDEX(通常武器!$E:$E,MATCH(キャラクター!A69,通常武器!$B:$B,0)))</f>
        <v/>
      </c>
      <c r="U69" s="518"/>
      <c r="V69" s="517" t="str">
        <f>IF(A69="","",INDEX(通常武器!$F:$F,MATCH(キャラクター!A69,通常武器!$B:$B,0)))</f>
        <v/>
      </c>
      <c r="W69" s="517"/>
      <c r="X69" s="517" t="str">
        <f>IF(A69="","",INDEX(通常武器!$G:$G,MATCH(キャラクター!A69,通常武器!$B:$B,0)))</f>
        <v/>
      </c>
      <c r="Y69" s="517"/>
      <c r="Z69" s="517" t="str">
        <f>IF(A69="","",INDEX(通常武器!$H:$H,MATCH(キャラクター!A69,通常武器!$B:$B,0)))</f>
        <v/>
      </c>
      <c r="AA69" s="517"/>
      <c r="AB69" s="517" t="str">
        <f>IF(A69="","",INDEX(通常武器!$I:$I,MATCH(キャラクター!A69,通常武器!$B:$B,0)))</f>
        <v/>
      </c>
      <c r="AC69" s="517"/>
      <c r="AD69" s="517"/>
      <c r="AE69" s="517"/>
      <c r="AF69" s="517" t="str">
        <f>IF(A69="","",INDEX(通常武器!$J:$J,MATCH(キャラクター!A69,通常武器!$B:$B,0)))</f>
        <v/>
      </c>
      <c r="AG69" s="517"/>
      <c r="AH69" s="517" t="str">
        <f>IF(A69="","",INDEX(通常武器!$K:$K,MATCH(キャラクター!A69,通常武器!$B:$B,0)))</f>
        <v/>
      </c>
      <c r="AI69" s="517"/>
      <c r="AJ69" s="519" t="str">
        <f>IF(A69="","",INDEX(通常武器!$L:$L,MATCH(キャラクター!A69,通常武器!$B:$B,0)))</f>
        <v/>
      </c>
      <c r="AK69" s="520"/>
      <c r="AL69" s="191"/>
      <c r="AM69" s="191"/>
      <c r="AN69" s="191"/>
      <c r="AO69" s="191"/>
      <c r="AP69" s="191"/>
      <c r="AQ69" s="191"/>
    </row>
    <row r="70" spans="1:69" ht="14.25" customHeight="1" thickBot="1" x14ac:dyDescent="0.2">
      <c r="A70" s="524" t="s">
        <v>764</v>
      </c>
      <c r="B70" s="525"/>
      <c r="C70" s="525"/>
      <c r="D70" s="521" t="str">
        <f>IF(A69="","",INDEX(通常武器!$M:$M,MATCH(キャラクター!A69,通常武器!$B:$B,0)))</f>
        <v/>
      </c>
      <c r="E70" s="522"/>
      <c r="F70" s="522"/>
      <c r="G70" s="522"/>
      <c r="H70" s="522"/>
      <c r="I70" s="522"/>
      <c r="J70" s="522"/>
      <c r="K70" s="522"/>
      <c r="L70" s="522"/>
      <c r="M70" s="522"/>
      <c r="N70" s="522"/>
      <c r="O70" s="522"/>
      <c r="P70" s="522"/>
      <c r="Q70" s="522"/>
      <c r="R70" s="522"/>
      <c r="S70" s="522"/>
      <c r="T70" s="522"/>
      <c r="U70" s="522"/>
      <c r="V70" s="522"/>
      <c r="W70" s="522"/>
      <c r="X70" s="522"/>
      <c r="Y70" s="522"/>
      <c r="Z70" s="522"/>
      <c r="AA70" s="522"/>
      <c r="AB70" s="522"/>
      <c r="AC70" s="522"/>
      <c r="AD70" s="522"/>
      <c r="AE70" s="522"/>
      <c r="AF70" s="522"/>
      <c r="AG70" s="522"/>
      <c r="AH70" s="522"/>
      <c r="AI70" s="522"/>
      <c r="AJ70" s="522"/>
      <c r="AK70" s="523"/>
      <c r="AL70" s="500" t="b">
        <v>0</v>
      </c>
      <c r="AM70" s="501"/>
      <c r="AN70" s="501"/>
      <c r="AO70" s="191">
        <f>IF(AL70=TRUE,AH69,0)</f>
        <v>0</v>
      </c>
      <c r="AP70" s="191"/>
      <c r="AQ70" s="191"/>
    </row>
    <row r="71" spans="1:69" ht="14.25" thickBot="1" x14ac:dyDescent="0.2">
      <c r="A71" s="194"/>
      <c r="B71" s="194"/>
      <c r="C71" s="194"/>
      <c r="D71" s="194"/>
      <c r="E71" s="194"/>
      <c r="F71" s="194"/>
      <c r="G71" s="194"/>
      <c r="H71" s="194"/>
      <c r="I71" s="194"/>
      <c r="J71" s="108"/>
      <c r="K71" s="108"/>
      <c r="L71" s="108"/>
      <c r="M71" s="108"/>
      <c r="N71" s="108"/>
      <c r="O71" s="108"/>
      <c r="P71" s="108"/>
      <c r="Q71" s="108"/>
      <c r="R71" s="108"/>
      <c r="S71" s="108"/>
      <c r="T71" s="194"/>
      <c r="U71" s="194"/>
      <c r="V71" s="108"/>
      <c r="W71" s="108"/>
      <c r="X71" s="108"/>
      <c r="Y71" s="108"/>
      <c r="Z71" s="108"/>
      <c r="AA71" s="108"/>
      <c r="AB71" s="108"/>
      <c r="AC71" s="108"/>
      <c r="AD71" s="108"/>
      <c r="AE71" s="108"/>
      <c r="AF71" s="544" t="s">
        <v>637</v>
      </c>
      <c r="AG71" s="545"/>
      <c r="AH71" s="546">
        <f>SUM(AO66,AO68,AO70)</f>
        <v>0</v>
      </c>
      <c r="AI71" s="547"/>
      <c r="AJ71" s="528" t="str">
        <f>IF(A65="","",SUM(AJ65,AJ67,AJ69))</f>
        <v/>
      </c>
      <c r="AK71" s="529"/>
      <c r="AL71" s="193"/>
      <c r="AM71" s="193"/>
      <c r="AN71" s="193"/>
      <c r="AO71" s="193"/>
      <c r="AP71" s="191"/>
      <c r="AQ71" s="191"/>
    </row>
    <row r="72" spans="1:69" ht="14.25" thickBot="1" x14ac:dyDescent="0.2">
      <c r="A72" s="395" t="s">
        <v>2363</v>
      </c>
      <c r="B72" s="396"/>
      <c r="C72" s="396"/>
      <c r="D72" s="396"/>
      <c r="E72" s="396"/>
      <c r="F72" s="396"/>
      <c r="G72" s="397"/>
      <c r="H72" s="109"/>
      <c r="I72" s="109"/>
      <c r="J72" s="109"/>
      <c r="K72" s="109"/>
      <c r="L72" s="109"/>
      <c r="M72" s="109"/>
      <c r="N72" s="190"/>
      <c r="O72" s="190"/>
      <c r="P72" s="195"/>
      <c r="Q72" s="195"/>
      <c r="R72" s="195"/>
      <c r="S72" s="195"/>
      <c r="T72" s="195"/>
      <c r="U72" s="195"/>
      <c r="V72" s="195"/>
      <c r="W72" s="195"/>
      <c r="AB72" s="195"/>
      <c r="AC72" s="195"/>
      <c r="AD72" s="195"/>
      <c r="AE72" s="195"/>
      <c r="AH72" s="195"/>
      <c r="AI72" s="195"/>
      <c r="AJ72" s="195"/>
      <c r="AK72" s="195"/>
      <c r="AL72" s="109"/>
      <c r="AM72" s="109"/>
      <c r="AN72" s="109"/>
      <c r="AO72" s="193"/>
      <c r="AP72" s="191"/>
      <c r="AQ72" s="191"/>
    </row>
    <row r="73" spans="1:69" ht="14.25" thickBot="1" x14ac:dyDescent="0.2">
      <c r="A73" s="532"/>
      <c r="B73" s="533"/>
      <c r="C73" s="533"/>
      <c r="D73" s="533"/>
      <c r="E73" s="533"/>
      <c r="F73" s="533"/>
      <c r="G73" s="534"/>
      <c r="P73" s="108"/>
      <c r="Q73" s="108"/>
      <c r="R73" s="108"/>
      <c r="S73" s="108"/>
      <c r="T73" s="566" t="s">
        <v>2364</v>
      </c>
      <c r="U73" s="567"/>
      <c r="V73" s="567"/>
      <c r="W73" s="567"/>
      <c r="X73" s="567"/>
      <c r="Y73" s="567"/>
      <c r="Z73" s="567"/>
      <c r="AA73" s="567"/>
      <c r="AB73" s="567"/>
      <c r="AC73" s="567"/>
      <c r="AD73" s="567"/>
      <c r="AE73" s="568"/>
      <c r="AH73" s="108"/>
      <c r="AI73" s="108"/>
      <c r="AJ73" s="192"/>
      <c r="AK73" s="192"/>
      <c r="AL73" s="193"/>
      <c r="AM73" s="193"/>
      <c r="AN73" s="193"/>
      <c r="AO73" s="193"/>
      <c r="AP73" s="191"/>
      <c r="AQ73" s="191"/>
    </row>
    <row r="74" spans="1:69" ht="14.25" thickBot="1" x14ac:dyDescent="0.2">
      <c r="A74" s="553" t="s">
        <v>336</v>
      </c>
      <c r="B74" s="554"/>
      <c r="C74" s="554"/>
      <c r="D74" s="554"/>
      <c r="E74" s="554"/>
      <c r="F74" s="554"/>
      <c r="G74" s="554"/>
      <c r="H74" s="554"/>
      <c r="I74" s="554"/>
      <c r="J74" s="554" t="s">
        <v>337</v>
      </c>
      <c r="K74" s="554"/>
      <c r="L74" s="554"/>
      <c r="M74" s="554"/>
      <c r="N74" s="554"/>
      <c r="O74" s="554"/>
      <c r="P74" s="555" t="s">
        <v>805</v>
      </c>
      <c r="Q74" s="555"/>
      <c r="R74" s="555"/>
      <c r="S74" s="556"/>
      <c r="T74" s="557" t="s">
        <v>751</v>
      </c>
      <c r="U74" s="557"/>
      <c r="V74" s="557"/>
      <c r="W74" s="557" t="s">
        <v>752</v>
      </c>
      <c r="X74" s="557"/>
      <c r="Y74" s="557"/>
      <c r="Z74" s="557" t="s">
        <v>753</v>
      </c>
      <c r="AA74" s="557"/>
      <c r="AB74" s="557"/>
      <c r="AC74" s="557" t="s">
        <v>754</v>
      </c>
      <c r="AD74" s="557"/>
      <c r="AE74" s="558"/>
      <c r="AF74" s="555" t="s">
        <v>806</v>
      </c>
      <c r="AG74" s="555"/>
      <c r="AH74" s="555"/>
      <c r="AI74" s="539" t="s">
        <v>990</v>
      </c>
      <c r="AJ74" s="539"/>
      <c r="AK74" s="540"/>
      <c r="AL74" s="109"/>
      <c r="AM74" s="109"/>
      <c r="AN74" s="109"/>
      <c r="AO74" s="193" t="s">
        <v>2364</v>
      </c>
      <c r="AP74" s="191"/>
      <c r="AQ74" s="191"/>
      <c r="AS74" s="105" t="s">
        <v>806</v>
      </c>
    </row>
    <row r="75" spans="1:69" x14ac:dyDescent="0.15">
      <c r="A75" s="551"/>
      <c r="B75" s="552"/>
      <c r="C75" s="552"/>
      <c r="D75" s="552"/>
      <c r="E75" s="552"/>
      <c r="F75" s="552"/>
      <c r="G75" s="552"/>
      <c r="H75" s="552"/>
      <c r="I75" s="552"/>
      <c r="J75" s="548" t="str">
        <f>IF(A75="","",INDEX(防具!$C:$C,MATCH(キャラクター!A75,防具!$B:$B,0)))</f>
        <v/>
      </c>
      <c r="K75" s="548"/>
      <c r="L75" s="548"/>
      <c r="M75" s="548"/>
      <c r="N75" s="548"/>
      <c r="O75" s="548"/>
      <c r="P75" s="543" t="str">
        <f>IF(A75="","",INDEX(防具!$D:$D,MATCH(キャラクター!A75,防具!$B:$B,0)))</f>
        <v/>
      </c>
      <c r="Q75" s="543"/>
      <c r="R75" s="543"/>
      <c r="S75" s="543"/>
      <c r="T75" s="543" t="str">
        <f>IF(A75="","",INDEX(防具!$E:$E,MATCH(キャラクター!A75,防具!$B:$B,0)))</f>
        <v/>
      </c>
      <c r="U75" s="543"/>
      <c r="V75" s="543"/>
      <c r="W75" s="543" t="str">
        <f>IF(A75="","",INDEX(防具!$F:$F,MATCH(キャラクター!A75,防具!$B:$B,0)))</f>
        <v/>
      </c>
      <c r="X75" s="543"/>
      <c r="Y75" s="543"/>
      <c r="Z75" s="543" t="str">
        <f>IF(A75="","",INDEX(防具!$G:$G,MATCH(キャラクター!A75,防具!$B:$B,0)))</f>
        <v/>
      </c>
      <c r="AA75" s="543"/>
      <c r="AB75" s="543"/>
      <c r="AC75" s="543" t="str">
        <f>IF(A75="","",INDEX(防具!$H:$H,MATCH(キャラクター!A75,防具!$B:$B,0)))</f>
        <v/>
      </c>
      <c r="AD75" s="543"/>
      <c r="AE75" s="543"/>
      <c r="AF75" s="543" t="str">
        <f>IF(A75="","",INDEX(防具!$I:$I,MATCH(キャラクター!A75,防具!$B:$B,0)))</f>
        <v/>
      </c>
      <c r="AG75" s="543"/>
      <c r="AH75" s="543"/>
      <c r="AI75" s="541" t="str">
        <f>IF(A75="","",INDEX(防具!$J:$J,MATCH(キャラクター!A75,防具!$B:$B,0)))</f>
        <v/>
      </c>
      <c r="AJ75" s="541"/>
      <c r="AK75" s="542"/>
      <c r="AO75" s="106" t="s">
        <v>751</v>
      </c>
      <c r="AP75" s="106" t="s">
        <v>752</v>
      </c>
      <c r="AQ75" s="106" t="s">
        <v>753</v>
      </c>
      <c r="AR75" s="106" t="s">
        <v>2366</v>
      </c>
      <c r="AS75" s="106"/>
    </row>
    <row r="76" spans="1:69" ht="14.25" thickBot="1" x14ac:dyDescent="0.2">
      <c r="A76" s="535" t="s">
        <v>764</v>
      </c>
      <c r="B76" s="536"/>
      <c r="C76" s="536"/>
      <c r="D76" s="537" t="str">
        <f>IF(A75="","",INDEX(防具!$K:$K,MATCH(キャラクター!A75,防具!$B:$B,0)))</f>
        <v/>
      </c>
      <c r="E76" s="537"/>
      <c r="F76" s="537"/>
      <c r="G76" s="537"/>
      <c r="H76" s="537"/>
      <c r="I76" s="537"/>
      <c r="J76" s="537"/>
      <c r="K76" s="537"/>
      <c r="L76" s="537"/>
      <c r="M76" s="537"/>
      <c r="N76" s="537"/>
      <c r="O76" s="537"/>
      <c r="P76" s="537"/>
      <c r="Q76" s="537"/>
      <c r="R76" s="537"/>
      <c r="S76" s="537"/>
      <c r="T76" s="537"/>
      <c r="U76" s="537"/>
      <c r="V76" s="537"/>
      <c r="W76" s="537"/>
      <c r="X76" s="537"/>
      <c r="Y76" s="537"/>
      <c r="Z76" s="537"/>
      <c r="AA76" s="537"/>
      <c r="AB76" s="537"/>
      <c r="AC76" s="537"/>
      <c r="AD76" s="537"/>
      <c r="AE76" s="537"/>
      <c r="AF76" s="537"/>
      <c r="AG76" s="537"/>
      <c r="AH76" s="537"/>
      <c r="AI76" s="537"/>
      <c r="AJ76" s="537"/>
      <c r="AK76" s="538"/>
      <c r="AL76" s="527" t="b">
        <v>1</v>
      </c>
      <c r="AM76" s="527"/>
      <c r="AN76" s="527"/>
      <c r="AO76" s="106" t="str">
        <f>IF(AL76=TRUE,T75,0)</f>
        <v/>
      </c>
      <c r="AP76" s="106" t="str">
        <f>IF(AL76=TRUE,W75,0)</f>
        <v/>
      </c>
      <c r="AQ76" s="106" t="str">
        <f>IF(AL76=TRUE,Z75,0)</f>
        <v/>
      </c>
      <c r="AR76" s="196" t="str">
        <f>IF(AL76=TRUE,AC75,0)</f>
        <v/>
      </c>
      <c r="AS76" s="106" t="str">
        <f>IF(AL76=TRUE,AF75,0)</f>
        <v/>
      </c>
    </row>
    <row r="77" spans="1:69" x14ac:dyDescent="0.15">
      <c r="A77" s="551"/>
      <c r="B77" s="552"/>
      <c r="C77" s="552"/>
      <c r="D77" s="552"/>
      <c r="E77" s="552"/>
      <c r="F77" s="552"/>
      <c r="G77" s="552"/>
      <c r="H77" s="552"/>
      <c r="I77" s="552"/>
      <c r="J77" s="548" t="str">
        <f>IF(A77="","",INDEX(防具!$C:$C,MATCH(キャラクター!A77,防具!$B:$B,0)))</f>
        <v/>
      </c>
      <c r="K77" s="548"/>
      <c r="L77" s="548"/>
      <c r="M77" s="548"/>
      <c r="N77" s="548"/>
      <c r="O77" s="548"/>
      <c r="P77" s="543" t="str">
        <f>IF(A77="","",INDEX(防具!$D:$D,MATCH(キャラクター!A77,防具!$B:$B,0)))</f>
        <v/>
      </c>
      <c r="Q77" s="543"/>
      <c r="R77" s="543"/>
      <c r="S77" s="543"/>
      <c r="T77" s="543" t="str">
        <f>IF(A77="","",INDEX(防具!$E:$E,MATCH(キャラクター!A77,防具!$B:$B,0)))</f>
        <v/>
      </c>
      <c r="U77" s="543"/>
      <c r="V77" s="543"/>
      <c r="W77" s="543" t="str">
        <f>IF(A77="","",INDEX(防具!$F:$F,MATCH(キャラクター!A77,防具!$B:$B,0)))</f>
        <v/>
      </c>
      <c r="X77" s="543"/>
      <c r="Y77" s="543"/>
      <c r="Z77" s="543" t="str">
        <f>IF(A77="","",INDEX(防具!$G:$G,MATCH(キャラクター!A77,防具!$B:$B,0)))</f>
        <v/>
      </c>
      <c r="AA77" s="543"/>
      <c r="AB77" s="543"/>
      <c r="AC77" s="543" t="str">
        <f>IF(A77="","",INDEX(防具!$H:$H,MATCH(キャラクター!A77,防具!$B:$B,0)))</f>
        <v/>
      </c>
      <c r="AD77" s="543"/>
      <c r="AE77" s="543"/>
      <c r="AF77" s="543" t="str">
        <f>IF(A77="","",INDEX(防具!$I:$I,MATCH(キャラクター!A77,防具!$B:$B,0)))</f>
        <v/>
      </c>
      <c r="AG77" s="543"/>
      <c r="AH77" s="543"/>
      <c r="AI77" s="541" t="str">
        <f>IF(A77="","",INDEX(防具!$J:$J,MATCH(キャラクター!A77,防具!$B:$B,0)))</f>
        <v/>
      </c>
      <c r="AJ77" s="541"/>
      <c r="AK77" s="542"/>
      <c r="AO77" s="106" t="s">
        <v>751</v>
      </c>
      <c r="AP77" s="106" t="s">
        <v>752</v>
      </c>
      <c r="AQ77" s="106" t="s">
        <v>753</v>
      </c>
      <c r="AR77" s="106" t="s">
        <v>2366</v>
      </c>
      <c r="AS77" s="106"/>
    </row>
    <row r="78" spans="1:69" ht="13.5" customHeight="1" thickBot="1" x14ac:dyDescent="0.2">
      <c r="A78" s="524" t="s">
        <v>764</v>
      </c>
      <c r="B78" s="525"/>
      <c r="C78" s="525"/>
      <c r="D78" s="549" t="str">
        <f>IF(A77="","",INDEX(防具!$K:$K,MATCH(キャラクター!A77,防具!$B:$B,0)))</f>
        <v/>
      </c>
      <c r="E78" s="549"/>
      <c r="F78" s="549"/>
      <c r="G78" s="549"/>
      <c r="H78" s="549"/>
      <c r="I78" s="549"/>
      <c r="J78" s="549"/>
      <c r="K78" s="549"/>
      <c r="L78" s="549"/>
      <c r="M78" s="549"/>
      <c r="N78" s="549"/>
      <c r="O78" s="549"/>
      <c r="P78" s="549"/>
      <c r="Q78" s="549"/>
      <c r="R78" s="549"/>
      <c r="S78" s="549"/>
      <c r="T78" s="549"/>
      <c r="U78" s="549"/>
      <c r="V78" s="549"/>
      <c r="W78" s="549"/>
      <c r="X78" s="549"/>
      <c r="Y78" s="549"/>
      <c r="Z78" s="549"/>
      <c r="AA78" s="549"/>
      <c r="AB78" s="549"/>
      <c r="AC78" s="549"/>
      <c r="AD78" s="549"/>
      <c r="AE78" s="549"/>
      <c r="AF78" s="549"/>
      <c r="AG78" s="549"/>
      <c r="AH78" s="549"/>
      <c r="AI78" s="549"/>
      <c r="AJ78" s="549"/>
      <c r="AK78" s="550"/>
      <c r="AL78" s="527" t="b">
        <v>1</v>
      </c>
      <c r="AM78" s="527"/>
      <c r="AN78" s="527"/>
      <c r="AO78" s="106" t="str">
        <f>IF(AL78=TRUE,T77,0)</f>
        <v/>
      </c>
      <c r="AP78" s="106" t="str">
        <f>IF(AL78=TRUE,W77,0)</f>
        <v/>
      </c>
      <c r="AQ78" s="106" t="str">
        <f>IF(AL78=TRUE,Z77,0)</f>
        <v/>
      </c>
      <c r="AR78" s="196" t="str">
        <f>IF(AL78=TRUE,AC77,0)</f>
        <v/>
      </c>
      <c r="AS78" s="106" t="str">
        <f>IF(AL78=TRUE,AF77,0)</f>
        <v/>
      </c>
    </row>
    <row r="79" spans="1:69" ht="14.25" customHeight="1" x14ac:dyDescent="0.15">
      <c r="A79" s="530"/>
      <c r="B79" s="531"/>
      <c r="C79" s="531"/>
      <c r="D79" s="531"/>
      <c r="E79" s="531"/>
      <c r="F79" s="531"/>
      <c r="G79" s="531"/>
      <c r="H79" s="531"/>
      <c r="I79" s="531"/>
      <c r="J79" s="569" t="str">
        <f>IF(A79="","",INDEX(防具!$C:$C,MATCH(キャラクター!A79,防具!$B:$B,0)))</f>
        <v/>
      </c>
      <c r="K79" s="569"/>
      <c r="L79" s="569"/>
      <c r="M79" s="569"/>
      <c r="N79" s="569"/>
      <c r="O79" s="569"/>
      <c r="P79" s="517" t="str">
        <f>IF(A79="","",INDEX(防具!$D:$D,MATCH(キャラクター!A79,防具!$B:$B,0)))</f>
        <v/>
      </c>
      <c r="Q79" s="517"/>
      <c r="R79" s="517"/>
      <c r="S79" s="517"/>
      <c r="T79" s="517" t="str">
        <f>IF(A79="","",INDEX(防具!$E:$E,MATCH(キャラクター!A79,防具!$B:$B,0)))</f>
        <v/>
      </c>
      <c r="U79" s="517"/>
      <c r="V79" s="517"/>
      <c r="W79" s="517" t="str">
        <f>IF(A79="","",INDEX(防具!$F:$F,MATCH(キャラクター!A79,防具!$B:$B,0)))</f>
        <v/>
      </c>
      <c r="X79" s="517"/>
      <c r="Y79" s="517"/>
      <c r="Z79" s="517" t="str">
        <f>IF(A79="","",INDEX(防具!$G:$G,MATCH(キャラクター!A79,防具!$B:$B,0)))</f>
        <v/>
      </c>
      <c r="AA79" s="517"/>
      <c r="AB79" s="517"/>
      <c r="AC79" s="517" t="str">
        <f>IF(A79="","",INDEX(防具!$H:$H,MATCH(キャラクター!A79,防具!$B:$B,0)))</f>
        <v/>
      </c>
      <c r="AD79" s="517"/>
      <c r="AE79" s="517"/>
      <c r="AF79" s="517" t="str">
        <f>IF(A79="","",INDEX(防具!$I:$I,MATCH(キャラクター!A79,防具!$B:$B,0)))</f>
        <v/>
      </c>
      <c r="AG79" s="517"/>
      <c r="AH79" s="517"/>
      <c r="AI79" s="519" t="str">
        <f>IF(A79="","",INDEX(防具!$J:$J,MATCH(キャラクター!A79,防具!$B:$B,0)))</f>
        <v/>
      </c>
      <c r="AJ79" s="519"/>
      <c r="AK79" s="520"/>
      <c r="AO79" s="106" t="s">
        <v>751</v>
      </c>
      <c r="AP79" s="106" t="s">
        <v>752</v>
      </c>
      <c r="AQ79" s="106" t="s">
        <v>753</v>
      </c>
      <c r="AR79" s="106" t="s">
        <v>2366</v>
      </c>
      <c r="AS79" s="106"/>
    </row>
    <row r="80" spans="1:69" ht="14.25" customHeight="1" thickBot="1" x14ac:dyDescent="0.2">
      <c r="A80" s="535" t="s">
        <v>764</v>
      </c>
      <c r="B80" s="536"/>
      <c r="C80" s="536"/>
      <c r="D80" s="537" t="str">
        <f>IF(A79="","",INDEX(防具!$K:$K,MATCH(キャラクター!A79,防具!$B:$B,0)))</f>
        <v/>
      </c>
      <c r="E80" s="537"/>
      <c r="F80" s="537"/>
      <c r="G80" s="537"/>
      <c r="H80" s="537"/>
      <c r="I80" s="537"/>
      <c r="J80" s="537"/>
      <c r="K80" s="537"/>
      <c r="L80" s="537"/>
      <c r="M80" s="537"/>
      <c r="N80" s="537"/>
      <c r="O80" s="537"/>
      <c r="P80" s="537"/>
      <c r="Q80" s="537"/>
      <c r="R80" s="537"/>
      <c r="S80" s="537"/>
      <c r="T80" s="537"/>
      <c r="U80" s="537"/>
      <c r="V80" s="537"/>
      <c r="W80" s="537"/>
      <c r="X80" s="537"/>
      <c r="Y80" s="537"/>
      <c r="Z80" s="537"/>
      <c r="AA80" s="537"/>
      <c r="AB80" s="537"/>
      <c r="AC80" s="537"/>
      <c r="AD80" s="537"/>
      <c r="AE80" s="537"/>
      <c r="AF80" s="537"/>
      <c r="AG80" s="537"/>
      <c r="AH80" s="537"/>
      <c r="AI80" s="537"/>
      <c r="AJ80" s="537"/>
      <c r="AK80" s="538"/>
      <c r="AL80" s="527" t="b">
        <v>1</v>
      </c>
      <c r="AM80" s="527"/>
      <c r="AN80" s="527"/>
      <c r="AO80" s="106" t="str">
        <f>IF(AL80=TRUE,T79,0)</f>
        <v/>
      </c>
      <c r="AP80" s="106" t="str">
        <f>IF(AL80=TRUE,W79,0)</f>
        <v/>
      </c>
      <c r="AQ80" s="106" t="str">
        <f>IF(AL80=TRUE,Z79,0)</f>
        <v/>
      </c>
      <c r="AR80" s="196" t="str">
        <f>IF(AL80=TRUE,AC79,0)</f>
        <v/>
      </c>
      <c r="AS80" s="106" t="str">
        <f>IF(AL80=TRUE,AF79,0)</f>
        <v/>
      </c>
      <c r="BQ80" s="117"/>
    </row>
    <row r="81" spans="1:45" x14ac:dyDescent="0.15">
      <c r="A81" s="551"/>
      <c r="B81" s="552"/>
      <c r="C81" s="552"/>
      <c r="D81" s="552"/>
      <c r="E81" s="552"/>
      <c r="F81" s="552"/>
      <c r="G81" s="552"/>
      <c r="H81" s="552"/>
      <c r="I81" s="552"/>
      <c r="J81" s="548" t="str">
        <f>IF(A81="","",INDEX(防具!$C:$C,MATCH(キャラクター!A81,防具!$B:$B,0)))</f>
        <v/>
      </c>
      <c r="K81" s="548"/>
      <c r="L81" s="548"/>
      <c r="M81" s="548"/>
      <c r="N81" s="548"/>
      <c r="O81" s="548"/>
      <c r="P81" s="543" t="str">
        <f>IF(A81="","",INDEX(防具!$D:$D,MATCH(キャラクター!A81,防具!$B:$B,0)))</f>
        <v/>
      </c>
      <c r="Q81" s="543"/>
      <c r="R81" s="543"/>
      <c r="S81" s="543"/>
      <c r="T81" s="543" t="str">
        <f>IF(A81="","",INDEX(防具!$E:$E,MATCH(キャラクター!A81,防具!$B:$B,0)))</f>
        <v/>
      </c>
      <c r="U81" s="543"/>
      <c r="V81" s="543"/>
      <c r="W81" s="543" t="str">
        <f>IF(A81="","",INDEX(防具!$F:$F,MATCH(キャラクター!A81,防具!$B:$B,0)))</f>
        <v/>
      </c>
      <c r="X81" s="543"/>
      <c r="Y81" s="543"/>
      <c r="Z81" s="543" t="str">
        <f>IF(A81="","",INDEX(防具!$G:$G,MATCH(キャラクター!A81,防具!$B:$B,0)))</f>
        <v/>
      </c>
      <c r="AA81" s="543"/>
      <c r="AB81" s="543"/>
      <c r="AC81" s="543" t="str">
        <f>IF(A81="","",INDEX(防具!$H:$H,MATCH(キャラクター!A81,防具!$B:$B,0)))</f>
        <v/>
      </c>
      <c r="AD81" s="543"/>
      <c r="AE81" s="543"/>
      <c r="AF81" s="543" t="str">
        <f>IF(A81="","",INDEX(防具!$I:$I,MATCH(キャラクター!A81,防具!$B:$B,0)))</f>
        <v/>
      </c>
      <c r="AG81" s="543"/>
      <c r="AH81" s="543"/>
      <c r="AI81" s="541" t="str">
        <f>IF(A81="","",INDEX(防具!$J:$J,MATCH(キャラクター!A81,防具!$B:$B,0)))</f>
        <v/>
      </c>
      <c r="AJ81" s="541"/>
      <c r="AK81" s="542"/>
      <c r="AO81" s="106" t="s">
        <v>751</v>
      </c>
      <c r="AP81" s="106" t="s">
        <v>752</v>
      </c>
      <c r="AQ81" s="106" t="s">
        <v>753</v>
      </c>
      <c r="AR81" s="106" t="s">
        <v>2366</v>
      </c>
      <c r="AS81" s="106"/>
    </row>
    <row r="82" spans="1:45" ht="13.5" customHeight="1" thickBot="1" x14ac:dyDescent="0.2">
      <c r="A82" s="524" t="s">
        <v>764</v>
      </c>
      <c r="B82" s="525"/>
      <c r="C82" s="525"/>
      <c r="D82" s="549" t="str">
        <f>IF(A81="","",INDEX(防具!$K:$K,MATCH(キャラクター!A81,防具!$B:$B,0)))</f>
        <v/>
      </c>
      <c r="E82" s="549"/>
      <c r="F82" s="549"/>
      <c r="G82" s="549"/>
      <c r="H82" s="549"/>
      <c r="I82" s="549"/>
      <c r="J82" s="549"/>
      <c r="K82" s="549"/>
      <c r="L82" s="549"/>
      <c r="M82" s="549"/>
      <c r="N82" s="549"/>
      <c r="O82" s="549"/>
      <c r="P82" s="549"/>
      <c r="Q82" s="549"/>
      <c r="R82" s="549"/>
      <c r="S82" s="549"/>
      <c r="T82" s="549"/>
      <c r="U82" s="549"/>
      <c r="V82" s="549"/>
      <c r="W82" s="549"/>
      <c r="X82" s="549"/>
      <c r="Y82" s="549"/>
      <c r="Z82" s="549"/>
      <c r="AA82" s="549"/>
      <c r="AB82" s="549"/>
      <c r="AC82" s="549"/>
      <c r="AD82" s="549"/>
      <c r="AE82" s="549"/>
      <c r="AF82" s="549"/>
      <c r="AG82" s="549"/>
      <c r="AH82" s="549"/>
      <c r="AI82" s="549"/>
      <c r="AJ82" s="549"/>
      <c r="AK82" s="550"/>
      <c r="AL82" s="527" t="b">
        <v>1</v>
      </c>
      <c r="AM82" s="527"/>
      <c r="AN82" s="527"/>
      <c r="AO82" s="106" t="str">
        <f>IF(AL82=TRUE,T81,0)</f>
        <v/>
      </c>
      <c r="AP82" s="106" t="str">
        <f>IF(AL82=TRUE,W81,0)</f>
        <v/>
      </c>
      <c r="AQ82" s="106" t="str">
        <f>IF(AL82=TRUE,Z81,0)</f>
        <v/>
      </c>
      <c r="AR82" s="196" t="str">
        <f>IF(AL82=TRUE,AC81,0)</f>
        <v/>
      </c>
      <c r="AS82" s="106" t="str">
        <f>IF(AL82=TRUE,AF81,0)</f>
        <v/>
      </c>
    </row>
    <row r="83" spans="1:45" x14ac:dyDescent="0.15">
      <c r="A83" s="530"/>
      <c r="B83" s="531"/>
      <c r="C83" s="531"/>
      <c r="D83" s="531"/>
      <c r="E83" s="531"/>
      <c r="F83" s="531"/>
      <c r="G83" s="531"/>
      <c r="H83" s="531"/>
      <c r="I83" s="531"/>
      <c r="J83" s="569" t="str">
        <f>IF(A83="","",INDEX(防具!$C:$C,MATCH(キャラクター!A83,防具!$B:$B,0)))</f>
        <v/>
      </c>
      <c r="K83" s="569"/>
      <c r="L83" s="569"/>
      <c r="M83" s="569"/>
      <c r="N83" s="569"/>
      <c r="O83" s="569"/>
      <c r="P83" s="517" t="str">
        <f>IF(A83="","",INDEX(防具!$D:$D,MATCH(キャラクター!A83,防具!$B:$B,0)))</f>
        <v/>
      </c>
      <c r="Q83" s="517"/>
      <c r="R83" s="517"/>
      <c r="S83" s="517"/>
      <c r="T83" s="517" t="str">
        <f>IF(A83="","",INDEX(防具!$E:$E,MATCH(キャラクター!A83,防具!$B:$B,0)))</f>
        <v/>
      </c>
      <c r="U83" s="517"/>
      <c r="V83" s="517"/>
      <c r="W83" s="517" t="str">
        <f>IF(A83="","",INDEX(防具!$F:$F,MATCH(キャラクター!A83,防具!$B:$B,0)))</f>
        <v/>
      </c>
      <c r="X83" s="517"/>
      <c r="Y83" s="517"/>
      <c r="Z83" s="517" t="str">
        <f>IF(A83="","",INDEX(防具!$G:$G,MATCH(キャラクター!A83,防具!$B:$B,0)))</f>
        <v/>
      </c>
      <c r="AA83" s="517"/>
      <c r="AB83" s="517"/>
      <c r="AC83" s="517" t="str">
        <f>IF(A83="","",INDEX(防具!$H:$H,MATCH(キャラクター!A83,防具!$B:$B,0)))</f>
        <v/>
      </c>
      <c r="AD83" s="517"/>
      <c r="AE83" s="517"/>
      <c r="AF83" s="517" t="str">
        <f>IF(A83="","",INDEX(防具!$I:$I,MATCH(キャラクター!A83,防具!$B:$B,0)))</f>
        <v/>
      </c>
      <c r="AG83" s="517"/>
      <c r="AH83" s="517"/>
      <c r="AI83" s="519" t="str">
        <f>IF(A83="","",INDEX(防具!$J:$J,MATCH(キャラクター!A83,防具!$B:$B,0)))</f>
        <v/>
      </c>
      <c r="AJ83" s="519"/>
      <c r="AK83" s="520"/>
      <c r="AO83" s="106" t="s">
        <v>751</v>
      </c>
      <c r="AP83" s="106" t="s">
        <v>752</v>
      </c>
      <c r="AQ83" s="106" t="s">
        <v>753</v>
      </c>
      <c r="AR83" s="106" t="s">
        <v>2366</v>
      </c>
      <c r="AS83" s="106"/>
    </row>
    <row r="84" spans="1:45" ht="14.25" customHeight="1" thickBot="1" x14ac:dyDescent="0.2">
      <c r="A84" s="524" t="s">
        <v>764</v>
      </c>
      <c r="B84" s="525"/>
      <c r="C84" s="525"/>
      <c r="D84" s="549" t="str">
        <f>IF(A83="","",INDEX(防具!$K:$K,MATCH(キャラクター!A83,防具!$B:$B,0)))</f>
        <v/>
      </c>
      <c r="E84" s="549"/>
      <c r="F84" s="549"/>
      <c r="G84" s="549"/>
      <c r="H84" s="549"/>
      <c r="I84" s="549"/>
      <c r="J84" s="549"/>
      <c r="K84" s="549"/>
      <c r="L84" s="549"/>
      <c r="M84" s="549"/>
      <c r="N84" s="549"/>
      <c r="O84" s="549"/>
      <c r="P84" s="549"/>
      <c r="Q84" s="549"/>
      <c r="R84" s="549"/>
      <c r="S84" s="549"/>
      <c r="T84" s="549"/>
      <c r="U84" s="549"/>
      <c r="V84" s="549"/>
      <c r="W84" s="549"/>
      <c r="X84" s="549"/>
      <c r="Y84" s="549"/>
      <c r="Z84" s="549"/>
      <c r="AA84" s="549"/>
      <c r="AB84" s="549"/>
      <c r="AC84" s="549"/>
      <c r="AD84" s="549"/>
      <c r="AE84" s="549"/>
      <c r="AF84" s="549"/>
      <c r="AG84" s="549"/>
      <c r="AH84" s="549"/>
      <c r="AI84" s="549"/>
      <c r="AJ84" s="549"/>
      <c r="AK84" s="550"/>
      <c r="AL84" s="527" t="b">
        <v>1</v>
      </c>
      <c r="AM84" s="527"/>
      <c r="AN84" s="527"/>
      <c r="AO84" s="106" t="str">
        <f>IF(AL84=TRUE,T83,0)</f>
        <v/>
      </c>
      <c r="AP84" s="106" t="str">
        <f>IF(AL84=TRUE,W83,0)</f>
        <v/>
      </c>
      <c r="AQ84" s="106" t="str">
        <f>IF(AL84=TRUE,Z83,0)</f>
        <v/>
      </c>
      <c r="AR84" s="196" t="str">
        <f>IF(AL84=TRUE,AC83,0)</f>
        <v/>
      </c>
      <c r="AS84" s="106" t="str">
        <f>IF(AL84=TRUE,AF83,0)</f>
        <v/>
      </c>
    </row>
    <row r="85" spans="1:45" ht="14.25" thickBot="1" x14ac:dyDescent="0.2">
      <c r="B85" s="108"/>
      <c r="C85" s="108"/>
      <c r="D85" s="108"/>
      <c r="E85" s="108"/>
      <c r="F85" s="108"/>
      <c r="G85" s="108"/>
      <c r="H85" s="108"/>
      <c r="I85" s="108"/>
      <c r="J85" s="108"/>
      <c r="K85" s="108"/>
      <c r="L85" s="108"/>
      <c r="M85" s="108"/>
      <c r="N85" s="108"/>
      <c r="O85" s="108"/>
      <c r="P85" s="108"/>
      <c r="Q85" s="108"/>
      <c r="R85" s="586" t="s">
        <v>637</v>
      </c>
      <c r="S85" s="587"/>
      <c r="T85" s="559">
        <f>SUM(AO76,AO78,AO80,AO82,AO84)</f>
        <v>0</v>
      </c>
      <c r="U85" s="559"/>
      <c r="V85" s="559"/>
      <c r="W85" s="559">
        <f>SUM(AP76,AP78,AP80,AP82,AP84)</f>
        <v>0</v>
      </c>
      <c r="X85" s="559"/>
      <c r="Y85" s="559"/>
      <c r="Z85" s="559">
        <f>SUM(AQ76,AQ78,AQ80,AQ82,AQ84)</f>
        <v>0</v>
      </c>
      <c r="AA85" s="559"/>
      <c r="AB85" s="559"/>
      <c r="AC85" s="559">
        <f>SUM(AR76,AR78,AR80,AR82,AR84)</f>
        <v>0</v>
      </c>
      <c r="AD85" s="559"/>
      <c r="AE85" s="559"/>
      <c r="AF85" s="559">
        <f>SUM(AS76,AS78,AS80,AS82,AS84)</f>
        <v>0</v>
      </c>
      <c r="AG85" s="559"/>
      <c r="AH85" s="559"/>
      <c r="AI85" s="563" t="str">
        <f>IF(A75="","",SUM(AI75,AI77,AI79,AI81,AI83))</f>
        <v/>
      </c>
      <c r="AJ85" s="564"/>
      <c r="AK85" s="565"/>
      <c r="AO85" s="106"/>
      <c r="AP85" s="106"/>
      <c r="AQ85" s="106"/>
      <c r="AR85" s="106"/>
      <c r="AS85" s="106"/>
    </row>
    <row r="86" spans="1:45" x14ac:dyDescent="0.15">
      <c r="A86" s="386" t="s">
        <v>2365</v>
      </c>
      <c r="B86" s="387"/>
      <c r="C86" s="387"/>
      <c r="D86" s="387"/>
      <c r="E86" s="387"/>
      <c r="F86" s="387"/>
      <c r="G86" s="388"/>
      <c r="H86" s="108"/>
      <c r="I86" s="108"/>
      <c r="J86" s="108"/>
      <c r="K86" s="110"/>
      <c r="L86" s="110"/>
      <c r="M86" s="110"/>
      <c r="N86" s="110"/>
      <c r="O86" s="110"/>
      <c r="P86" s="110"/>
      <c r="Q86" s="110"/>
      <c r="R86" s="110"/>
      <c r="S86" s="110"/>
      <c r="T86" s="110"/>
      <c r="U86" s="110"/>
      <c r="V86" s="110"/>
      <c r="W86" s="108"/>
      <c r="X86" s="108"/>
      <c r="Y86" s="108"/>
      <c r="Z86" s="108"/>
      <c r="AA86" s="108"/>
      <c r="AB86" s="108"/>
      <c r="AC86" s="108"/>
      <c r="AD86" s="108"/>
      <c r="AE86" s="108"/>
      <c r="AF86" s="132"/>
      <c r="AG86" s="132"/>
      <c r="AH86" s="108"/>
    </row>
    <row r="87" spans="1:45" ht="14.25" thickBot="1" x14ac:dyDescent="0.2">
      <c r="A87" s="389"/>
      <c r="B87" s="390"/>
      <c r="C87" s="390"/>
      <c r="D87" s="390"/>
      <c r="E87" s="390"/>
      <c r="F87" s="390"/>
      <c r="G87" s="391"/>
      <c r="H87" s="108"/>
      <c r="I87" s="108"/>
      <c r="J87" s="108"/>
      <c r="K87" s="108"/>
      <c r="L87" s="108"/>
      <c r="M87" s="108"/>
      <c r="N87" s="108"/>
      <c r="O87" s="108"/>
      <c r="P87" s="108"/>
      <c r="Q87" s="108"/>
      <c r="R87" s="108"/>
      <c r="S87" s="108"/>
      <c r="AB87" s="108"/>
      <c r="AC87" s="108"/>
      <c r="AD87" s="108"/>
      <c r="AE87" s="108"/>
      <c r="AF87" s="108"/>
      <c r="AG87" s="108"/>
      <c r="AH87" s="108"/>
    </row>
    <row r="88" spans="1:45" ht="13.5" customHeight="1" thickBot="1" x14ac:dyDescent="0.2">
      <c r="A88" s="578" t="s">
        <v>336</v>
      </c>
      <c r="B88" s="560"/>
      <c r="C88" s="560"/>
      <c r="D88" s="560"/>
      <c r="E88" s="560"/>
      <c r="F88" s="560"/>
      <c r="G88" s="560"/>
      <c r="H88" s="560"/>
      <c r="I88" s="560"/>
      <c r="J88" s="561" t="s">
        <v>2367</v>
      </c>
      <c r="K88" s="561"/>
      <c r="L88" s="561"/>
      <c r="M88" s="561"/>
      <c r="N88" s="560" t="s">
        <v>822</v>
      </c>
      <c r="O88" s="560"/>
      <c r="P88" s="560"/>
      <c r="Q88" s="560"/>
      <c r="R88" s="560"/>
      <c r="S88" s="560" t="s">
        <v>1286</v>
      </c>
      <c r="T88" s="560"/>
      <c r="U88" s="560"/>
      <c r="V88" s="560"/>
      <c r="W88" s="560"/>
      <c r="X88" s="560" t="s">
        <v>112</v>
      </c>
      <c r="Y88" s="560"/>
      <c r="Z88" s="560"/>
      <c r="AA88" s="560"/>
      <c r="AB88" s="560"/>
      <c r="AC88" s="583" t="s">
        <v>111</v>
      </c>
      <c r="AD88" s="584"/>
      <c r="AE88" s="584"/>
      <c r="AF88" s="584"/>
      <c r="AG88" s="585"/>
      <c r="AH88" s="579" t="s">
        <v>339</v>
      </c>
      <c r="AI88" s="579"/>
      <c r="AJ88" s="579"/>
      <c r="AK88" s="580"/>
      <c r="AL88" s="105" t="s">
        <v>990</v>
      </c>
    </row>
    <row r="89" spans="1:45" ht="13.5" customHeight="1" x14ac:dyDescent="0.15">
      <c r="A89" s="574"/>
      <c r="B89" s="575"/>
      <c r="C89" s="575"/>
      <c r="D89" s="575"/>
      <c r="E89" s="575"/>
      <c r="F89" s="575"/>
      <c r="G89" s="575"/>
      <c r="H89" s="575"/>
      <c r="I89" s="575"/>
      <c r="J89" s="562"/>
      <c r="K89" s="562"/>
      <c r="L89" s="562"/>
      <c r="M89" s="562"/>
      <c r="N89" s="573" t="str">
        <f>IF(A89="","",INDEX(道具!$C:$C,MATCH(キャラクター!A89,道具!$B:$B,0)))</f>
        <v/>
      </c>
      <c r="O89" s="573"/>
      <c r="P89" s="573"/>
      <c r="Q89" s="573"/>
      <c r="R89" s="573"/>
      <c r="S89" s="573" t="str">
        <f>IF(A89="","",INDEX(道具!$D:$D,MATCH(キャラクター!A89,道具!$B:$B,0)))</f>
        <v/>
      </c>
      <c r="T89" s="573"/>
      <c r="U89" s="573"/>
      <c r="V89" s="573"/>
      <c r="W89" s="573"/>
      <c r="X89" s="573" t="str">
        <f>IF(A89="","",INDEX(道具!$E:$E,MATCH(キャラクター!A89,道具!$B:$B,0)))</f>
        <v/>
      </c>
      <c r="Y89" s="573"/>
      <c r="Z89" s="573"/>
      <c r="AA89" s="573"/>
      <c r="AB89" s="573"/>
      <c r="AC89" s="573" t="str">
        <f>IF(A89="","",INDEX(道具!$F:$F,MATCH(キャラクター!A89,道具!$B:$B,0)))</f>
        <v/>
      </c>
      <c r="AD89" s="573"/>
      <c r="AE89" s="573"/>
      <c r="AF89" s="573"/>
      <c r="AG89" s="573"/>
      <c r="AH89" s="581" t="str">
        <f>IF(A89="","",INDEX(道具!$G:$G,MATCH(キャラクター!A89,道具!$B:$B,0)))</f>
        <v/>
      </c>
      <c r="AI89" s="581"/>
      <c r="AJ89" s="581"/>
      <c r="AK89" s="582"/>
      <c r="AL89" s="527" t="str">
        <f>IF(A89="","0",IF(AH89="不可",0,AH89*J89))</f>
        <v>0</v>
      </c>
      <c r="AM89" s="527"/>
      <c r="AN89" s="527"/>
    </row>
    <row r="90" spans="1:45" ht="14.25" thickBot="1" x14ac:dyDescent="0.2">
      <c r="A90" s="576" t="s">
        <v>764</v>
      </c>
      <c r="B90" s="577"/>
      <c r="C90" s="577"/>
      <c r="D90" s="537" t="str">
        <f>IF(A89="","",INDEX(道具!$H:$H,MATCH(キャラクター!A89,道具!$B:$B,0)))</f>
        <v/>
      </c>
      <c r="E90" s="537"/>
      <c r="F90" s="537"/>
      <c r="G90" s="537"/>
      <c r="H90" s="537"/>
      <c r="I90" s="537"/>
      <c r="J90" s="537"/>
      <c r="K90" s="537"/>
      <c r="L90" s="537"/>
      <c r="M90" s="537"/>
      <c r="N90" s="537"/>
      <c r="O90" s="537"/>
      <c r="P90" s="537"/>
      <c r="Q90" s="537"/>
      <c r="R90" s="537"/>
      <c r="S90" s="537"/>
      <c r="T90" s="537"/>
      <c r="U90" s="537"/>
      <c r="V90" s="537"/>
      <c r="W90" s="537"/>
      <c r="X90" s="537"/>
      <c r="Y90" s="537"/>
      <c r="Z90" s="537"/>
      <c r="AA90" s="537"/>
      <c r="AB90" s="537"/>
      <c r="AC90" s="537"/>
      <c r="AD90" s="537"/>
      <c r="AE90" s="537"/>
      <c r="AF90" s="537"/>
      <c r="AG90" s="537"/>
      <c r="AH90" s="537"/>
      <c r="AI90" s="537"/>
      <c r="AJ90" s="537"/>
      <c r="AK90" s="538"/>
    </row>
    <row r="91" spans="1:45" x14ac:dyDescent="0.15">
      <c r="A91" s="574"/>
      <c r="B91" s="575"/>
      <c r="C91" s="575"/>
      <c r="D91" s="575"/>
      <c r="E91" s="575"/>
      <c r="F91" s="575"/>
      <c r="G91" s="575"/>
      <c r="H91" s="575"/>
      <c r="I91" s="575"/>
      <c r="J91" s="562"/>
      <c r="K91" s="562"/>
      <c r="L91" s="562"/>
      <c r="M91" s="562"/>
      <c r="N91" s="573" t="str">
        <f>IF(A91="","",INDEX(道具!$C:$C,MATCH(キャラクター!A91,道具!$B:$B,0)))</f>
        <v/>
      </c>
      <c r="O91" s="573"/>
      <c r="P91" s="573"/>
      <c r="Q91" s="573"/>
      <c r="R91" s="573"/>
      <c r="S91" s="573" t="str">
        <f>IF(A91="","",INDEX(道具!$D:$D,MATCH(キャラクター!A91,道具!$B:$B,0)))</f>
        <v/>
      </c>
      <c r="T91" s="573"/>
      <c r="U91" s="573"/>
      <c r="V91" s="573"/>
      <c r="W91" s="573"/>
      <c r="X91" s="573" t="str">
        <f>IF(A91="","",INDEX(道具!$E:$E,MATCH(キャラクター!A91,道具!$B:$B,0)))</f>
        <v/>
      </c>
      <c r="Y91" s="573"/>
      <c r="Z91" s="573"/>
      <c r="AA91" s="573"/>
      <c r="AB91" s="573"/>
      <c r="AC91" s="573" t="str">
        <f>IF(A91="","",INDEX(道具!$F:$F,MATCH(キャラクター!A91,道具!$B:$B,0)))</f>
        <v/>
      </c>
      <c r="AD91" s="573"/>
      <c r="AE91" s="573"/>
      <c r="AF91" s="573"/>
      <c r="AG91" s="573"/>
      <c r="AH91" s="581" t="str">
        <f>IF(A91="","",INDEX(道具!$G:$G,MATCH(キャラクター!A91,道具!$B:$B,0)))</f>
        <v/>
      </c>
      <c r="AI91" s="581"/>
      <c r="AJ91" s="581"/>
      <c r="AK91" s="582"/>
      <c r="AL91" s="527" t="str">
        <f>IF(A91="","0",IF(AH91="不可",0,AH91*J91))</f>
        <v>0</v>
      </c>
      <c r="AM91" s="527"/>
      <c r="AN91" s="527"/>
    </row>
    <row r="92" spans="1:45" ht="14.25" customHeight="1" thickBot="1" x14ac:dyDescent="0.2">
      <c r="A92" s="588" t="s">
        <v>764</v>
      </c>
      <c r="B92" s="589"/>
      <c r="C92" s="589"/>
      <c r="D92" s="549" t="str">
        <f>IF(A91="","",INDEX(道具!$H:$H,MATCH(キャラクター!A91,道具!$B:$B,0)))</f>
        <v/>
      </c>
      <c r="E92" s="549"/>
      <c r="F92" s="549"/>
      <c r="G92" s="549"/>
      <c r="H92" s="549"/>
      <c r="I92" s="549"/>
      <c r="J92" s="549"/>
      <c r="K92" s="549"/>
      <c r="L92" s="549"/>
      <c r="M92" s="549"/>
      <c r="N92" s="549"/>
      <c r="O92" s="549"/>
      <c r="P92" s="549"/>
      <c r="Q92" s="549"/>
      <c r="R92" s="549"/>
      <c r="S92" s="549"/>
      <c r="T92" s="549"/>
      <c r="U92" s="549"/>
      <c r="V92" s="549"/>
      <c r="W92" s="549"/>
      <c r="X92" s="549"/>
      <c r="Y92" s="549"/>
      <c r="Z92" s="549"/>
      <c r="AA92" s="549"/>
      <c r="AB92" s="549"/>
      <c r="AC92" s="549"/>
      <c r="AD92" s="549"/>
      <c r="AE92" s="549"/>
      <c r="AF92" s="549"/>
      <c r="AG92" s="549"/>
      <c r="AH92" s="549"/>
      <c r="AI92" s="549"/>
      <c r="AJ92" s="549"/>
      <c r="AK92" s="550"/>
    </row>
    <row r="93" spans="1:45" x14ac:dyDescent="0.15">
      <c r="A93" s="593"/>
      <c r="B93" s="594"/>
      <c r="C93" s="594"/>
      <c r="D93" s="594"/>
      <c r="E93" s="594"/>
      <c r="F93" s="594"/>
      <c r="G93" s="594"/>
      <c r="H93" s="594"/>
      <c r="I93" s="594"/>
      <c r="J93" s="595"/>
      <c r="K93" s="595"/>
      <c r="L93" s="595"/>
      <c r="M93" s="595"/>
      <c r="N93" s="570" t="str">
        <f>IF(A93="","",INDEX(道具!$C:$C,MATCH(キャラクター!A93,道具!$B:$B,0)))</f>
        <v/>
      </c>
      <c r="O93" s="570"/>
      <c r="P93" s="570"/>
      <c r="Q93" s="570"/>
      <c r="R93" s="570"/>
      <c r="S93" s="570" t="str">
        <f>IF(A93="","",INDEX(道具!$D:$D,MATCH(キャラクター!A93,道具!$B:$B,0)))</f>
        <v/>
      </c>
      <c r="T93" s="570"/>
      <c r="U93" s="570"/>
      <c r="V93" s="570"/>
      <c r="W93" s="570"/>
      <c r="X93" s="570" t="str">
        <f>IF(A93="","",INDEX(道具!$E:$E,MATCH(キャラクター!A93,道具!$B:$B,0)))</f>
        <v/>
      </c>
      <c r="Y93" s="570"/>
      <c r="Z93" s="570"/>
      <c r="AA93" s="570"/>
      <c r="AB93" s="570"/>
      <c r="AC93" s="570" t="str">
        <f>IF(A93="","",INDEX(道具!$F:$F,MATCH(キャラクター!A93,道具!$B:$B,0)))</f>
        <v/>
      </c>
      <c r="AD93" s="570"/>
      <c r="AE93" s="570"/>
      <c r="AF93" s="570"/>
      <c r="AG93" s="570"/>
      <c r="AH93" s="571" t="str">
        <f>IF(A93="","",INDEX(道具!$G:$G,MATCH(キャラクター!A93,道具!$B:$B,0)))</f>
        <v/>
      </c>
      <c r="AI93" s="571"/>
      <c r="AJ93" s="571"/>
      <c r="AK93" s="572"/>
      <c r="AL93" s="527" t="str">
        <f>IF(A93="","0",IF(AH93="不可",0,AH93*J93))</f>
        <v>0</v>
      </c>
      <c r="AM93" s="527"/>
      <c r="AN93" s="527"/>
    </row>
    <row r="94" spans="1:45" ht="14.25" customHeight="1" thickBot="1" x14ac:dyDescent="0.2">
      <c r="A94" s="576" t="s">
        <v>764</v>
      </c>
      <c r="B94" s="577"/>
      <c r="C94" s="577"/>
      <c r="D94" s="537" t="str">
        <f>IF(A93="","",INDEX(道具!$H:$H,MATCH(キャラクター!A93,道具!$B:$B,0)))</f>
        <v/>
      </c>
      <c r="E94" s="537"/>
      <c r="F94" s="537"/>
      <c r="G94" s="537"/>
      <c r="H94" s="537"/>
      <c r="I94" s="537"/>
      <c r="J94" s="537"/>
      <c r="K94" s="537"/>
      <c r="L94" s="537"/>
      <c r="M94" s="537"/>
      <c r="N94" s="537"/>
      <c r="O94" s="537"/>
      <c r="P94" s="537"/>
      <c r="Q94" s="537"/>
      <c r="R94" s="537"/>
      <c r="S94" s="537"/>
      <c r="T94" s="537"/>
      <c r="U94" s="537"/>
      <c r="V94" s="537"/>
      <c r="W94" s="537"/>
      <c r="X94" s="537"/>
      <c r="Y94" s="537"/>
      <c r="Z94" s="537"/>
      <c r="AA94" s="537"/>
      <c r="AB94" s="537"/>
      <c r="AC94" s="537"/>
      <c r="AD94" s="537"/>
      <c r="AE94" s="537"/>
      <c r="AF94" s="537"/>
      <c r="AG94" s="537"/>
      <c r="AH94" s="537"/>
      <c r="AI94" s="537"/>
      <c r="AJ94" s="537"/>
      <c r="AK94" s="538"/>
    </row>
    <row r="95" spans="1:45" x14ac:dyDescent="0.15">
      <c r="A95" s="574"/>
      <c r="B95" s="575"/>
      <c r="C95" s="575"/>
      <c r="D95" s="575"/>
      <c r="E95" s="575"/>
      <c r="F95" s="575"/>
      <c r="G95" s="575"/>
      <c r="H95" s="575"/>
      <c r="I95" s="575"/>
      <c r="J95" s="562"/>
      <c r="K95" s="562"/>
      <c r="L95" s="562"/>
      <c r="M95" s="562"/>
      <c r="N95" s="573" t="str">
        <f>IF(A95="","",INDEX(道具!$C:$C,MATCH(キャラクター!A95,道具!$B:$B,0)))</f>
        <v/>
      </c>
      <c r="O95" s="573"/>
      <c r="P95" s="573"/>
      <c r="Q95" s="573"/>
      <c r="R95" s="573"/>
      <c r="S95" s="573" t="str">
        <f>IF(A95="","",INDEX(道具!$D:$D,MATCH(キャラクター!A95,道具!$B:$B,0)))</f>
        <v/>
      </c>
      <c r="T95" s="573"/>
      <c r="U95" s="573"/>
      <c r="V95" s="573"/>
      <c r="W95" s="573"/>
      <c r="X95" s="573" t="str">
        <f>IF(A95="","",INDEX(道具!$E:$E,MATCH(キャラクター!A95,道具!$B:$B,0)))</f>
        <v/>
      </c>
      <c r="Y95" s="573"/>
      <c r="Z95" s="573"/>
      <c r="AA95" s="573"/>
      <c r="AB95" s="573"/>
      <c r="AC95" s="573" t="str">
        <f>IF(A95="","",INDEX(道具!$F:$F,MATCH(キャラクター!A95,道具!$B:$B,0)))</f>
        <v/>
      </c>
      <c r="AD95" s="573"/>
      <c r="AE95" s="573"/>
      <c r="AF95" s="573"/>
      <c r="AG95" s="573"/>
      <c r="AH95" s="581" t="str">
        <f>IF(A95="","",INDEX(道具!$G:$G,MATCH(キャラクター!A95,道具!$B:$B,0)))</f>
        <v/>
      </c>
      <c r="AI95" s="581"/>
      <c r="AJ95" s="581"/>
      <c r="AK95" s="582"/>
      <c r="AL95" s="527" t="str">
        <f>IF(A95="","0",IF(AH95="不可",0,AH95*J95))</f>
        <v>0</v>
      </c>
      <c r="AM95" s="527"/>
      <c r="AN95" s="527"/>
    </row>
    <row r="96" spans="1:45" ht="13.5" customHeight="1" thickBot="1" x14ac:dyDescent="0.2">
      <c r="A96" s="588" t="s">
        <v>764</v>
      </c>
      <c r="B96" s="589"/>
      <c r="C96" s="589"/>
      <c r="D96" s="549" t="str">
        <f>IF(A95="","",INDEX(道具!$H:$H,MATCH(キャラクター!A95,道具!$B:$B,0)))</f>
        <v/>
      </c>
      <c r="E96" s="549"/>
      <c r="F96" s="549"/>
      <c r="G96" s="549"/>
      <c r="H96" s="549"/>
      <c r="I96" s="549"/>
      <c r="J96" s="549"/>
      <c r="K96" s="549"/>
      <c r="L96" s="549"/>
      <c r="M96" s="549"/>
      <c r="N96" s="549"/>
      <c r="O96" s="549"/>
      <c r="P96" s="549"/>
      <c r="Q96" s="549"/>
      <c r="R96" s="549"/>
      <c r="S96" s="549"/>
      <c r="T96" s="549"/>
      <c r="U96" s="549"/>
      <c r="V96" s="549"/>
      <c r="W96" s="549"/>
      <c r="X96" s="549"/>
      <c r="Y96" s="549"/>
      <c r="Z96" s="549"/>
      <c r="AA96" s="549"/>
      <c r="AB96" s="549"/>
      <c r="AC96" s="549"/>
      <c r="AD96" s="549"/>
      <c r="AE96" s="549"/>
      <c r="AF96" s="549"/>
      <c r="AG96" s="549"/>
      <c r="AH96" s="549"/>
      <c r="AI96" s="549"/>
      <c r="AJ96" s="549"/>
      <c r="AK96" s="550"/>
    </row>
    <row r="97" spans="1:40" ht="13.5" customHeight="1" x14ac:dyDescent="0.15">
      <c r="A97" s="593"/>
      <c r="B97" s="594"/>
      <c r="C97" s="594"/>
      <c r="D97" s="594"/>
      <c r="E97" s="594"/>
      <c r="F97" s="594"/>
      <c r="G97" s="594"/>
      <c r="H97" s="594"/>
      <c r="I97" s="594"/>
      <c r="J97" s="595"/>
      <c r="K97" s="595"/>
      <c r="L97" s="595"/>
      <c r="M97" s="595"/>
      <c r="N97" s="570" t="str">
        <f>IF(A97="","",INDEX(道具!$C:$C,MATCH(キャラクター!A97,道具!$B:$B,0)))</f>
        <v/>
      </c>
      <c r="O97" s="570"/>
      <c r="P97" s="570"/>
      <c r="Q97" s="570"/>
      <c r="R97" s="570"/>
      <c r="S97" s="570" t="str">
        <f>IF(A97="","",INDEX(道具!$D:$D,MATCH(キャラクター!A97,道具!$B:$B,0)))</f>
        <v/>
      </c>
      <c r="T97" s="570"/>
      <c r="U97" s="570"/>
      <c r="V97" s="570"/>
      <c r="W97" s="570"/>
      <c r="X97" s="570" t="str">
        <f>IF(A97="","",INDEX(道具!$E:$E,MATCH(キャラクター!A97,道具!$B:$B,0)))</f>
        <v/>
      </c>
      <c r="Y97" s="570"/>
      <c r="Z97" s="570"/>
      <c r="AA97" s="570"/>
      <c r="AB97" s="570"/>
      <c r="AC97" s="570" t="str">
        <f>IF(A97="","",INDEX(道具!$F:$F,MATCH(キャラクター!A97,道具!$B:$B,0)))</f>
        <v/>
      </c>
      <c r="AD97" s="570"/>
      <c r="AE97" s="570"/>
      <c r="AF97" s="570"/>
      <c r="AG97" s="570"/>
      <c r="AH97" s="571" t="str">
        <f>IF(A97="","",INDEX(道具!$G:$G,MATCH(キャラクター!A97,道具!$B:$B,0)))</f>
        <v/>
      </c>
      <c r="AI97" s="571"/>
      <c r="AJ97" s="571"/>
      <c r="AK97" s="572"/>
      <c r="AL97" s="527" t="str">
        <f>IF(A97="","0",IF(AH97="不可",0,AH97*J97))</f>
        <v>0</v>
      </c>
      <c r="AM97" s="527"/>
      <c r="AN97" s="527"/>
    </row>
    <row r="98" spans="1:40" ht="14.25" customHeight="1" thickBot="1" x14ac:dyDescent="0.2">
      <c r="A98" s="588" t="s">
        <v>764</v>
      </c>
      <c r="B98" s="589"/>
      <c r="C98" s="589"/>
      <c r="D98" s="549" t="str">
        <f>IF(A97="","",INDEX(道具!$H:$H,MATCH(キャラクター!A97,道具!$B:$B,0)))</f>
        <v/>
      </c>
      <c r="E98" s="549"/>
      <c r="F98" s="549"/>
      <c r="G98" s="549"/>
      <c r="H98" s="549"/>
      <c r="I98" s="549"/>
      <c r="J98" s="549"/>
      <c r="K98" s="549"/>
      <c r="L98" s="549"/>
      <c r="M98" s="549"/>
      <c r="N98" s="549"/>
      <c r="O98" s="549"/>
      <c r="P98" s="549"/>
      <c r="Q98" s="549"/>
      <c r="R98" s="549"/>
      <c r="S98" s="549"/>
      <c r="T98" s="549"/>
      <c r="U98" s="549"/>
      <c r="V98" s="549"/>
      <c r="W98" s="549"/>
      <c r="X98" s="549"/>
      <c r="Y98" s="549"/>
      <c r="Z98" s="549"/>
      <c r="AA98" s="549"/>
      <c r="AB98" s="549"/>
      <c r="AC98" s="549"/>
      <c r="AD98" s="549"/>
      <c r="AE98" s="549"/>
      <c r="AF98" s="549"/>
      <c r="AG98" s="549"/>
      <c r="AH98" s="549"/>
      <c r="AI98" s="549"/>
      <c r="AJ98" s="549"/>
      <c r="AK98" s="550"/>
    </row>
    <row r="99" spans="1:40" ht="14.25" thickBot="1" x14ac:dyDescent="0.2">
      <c r="B99" s="108"/>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590" t="s">
        <v>637</v>
      </c>
      <c r="AG99" s="591"/>
      <c r="AH99" s="592" t="str">
        <f>IF(A89="","",SUM(AL89,AL91,AL93,AL95,AL97))</f>
        <v/>
      </c>
      <c r="AI99" s="592"/>
      <c r="AJ99" s="592"/>
      <c r="AK99" s="529"/>
    </row>
    <row r="100" spans="1:40" x14ac:dyDescent="0.15">
      <c r="A100" s="386" t="s">
        <v>2368</v>
      </c>
      <c r="B100" s="387"/>
      <c r="C100" s="387"/>
      <c r="D100" s="387"/>
      <c r="E100" s="387"/>
      <c r="F100" s="387"/>
      <c r="G100" s="388"/>
      <c r="X100" s="198"/>
      <c r="Y100" s="198"/>
    </row>
    <row r="101" spans="1:40" ht="14.25" thickBot="1" x14ac:dyDescent="0.2">
      <c r="A101" s="389"/>
      <c r="B101" s="390"/>
      <c r="C101" s="390"/>
      <c r="D101" s="390"/>
      <c r="E101" s="390"/>
      <c r="F101" s="390"/>
      <c r="G101" s="391"/>
      <c r="X101" s="198"/>
      <c r="Y101" s="198"/>
    </row>
    <row r="102" spans="1:40" x14ac:dyDescent="0.15">
      <c r="A102" s="601" t="s">
        <v>839</v>
      </c>
      <c r="B102" s="602"/>
      <c r="C102" s="602"/>
      <c r="D102" s="602"/>
      <c r="E102" s="602"/>
      <c r="F102" s="602"/>
      <c r="G102" s="603"/>
      <c r="H102" s="320" t="s">
        <v>1841</v>
      </c>
      <c r="I102" s="320"/>
      <c r="J102" s="607" t="s">
        <v>834</v>
      </c>
      <c r="K102" s="607"/>
      <c r="L102" s="607"/>
      <c r="M102" s="607"/>
      <c r="N102" s="607" t="s">
        <v>841</v>
      </c>
      <c r="O102" s="607"/>
      <c r="P102" s="607"/>
      <c r="Q102" s="607"/>
      <c r="R102" s="607" t="s">
        <v>837</v>
      </c>
      <c r="S102" s="607"/>
      <c r="T102" s="607"/>
      <c r="U102" s="607"/>
      <c r="V102" s="610" t="s">
        <v>835</v>
      </c>
      <c r="W102" s="610"/>
      <c r="X102" s="607" t="s">
        <v>836</v>
      </c>
      <c r="Y102" s="607"/>
      <c r="Z102" s="607"/>
      <c r="AA102" s="607"/>
      <c r="AB102" s="607" t="s">
        <v>801</v>
      </c>
      <c r="AC102" s="607"/>
      <c r="AD102" s="607"/>
      <c r="AE102" s="607"/>
      <c r="AF102" s="607" t="s">
        <v>803</v>
      </c>
      <c r="AG102" s="607"/>
      <c r="AH102" s="607"/>
      <c r="AI102" s="607"/>
      <c r="AJ102" s="596" t="s">
        <v>842</v>
      </c>
      <c r="AK102" s="597"/>
    </row>
    <row r="103" spans="1:40" x14ac:dyDescent="0.15">
      <c r="A103" s="604"/>
      <c r="B103" s="605"/>
      <c r="C103" s="605"/>
      <c r="D103" s="605"/>
      <c r="E103" s="605"/>
      <c r="F103" s="605"/>
      <c r="G103" s="606"/>
      <c r="H103" s="611"/>
      <c r="I103" s="611"/>
      <c r="J103" s="598" t="str">
        <f>IF(A103="","",INDEX(アーツ!$D:$D,MATCH(キャラクター!A103,アーツ!$C:$C,0)))</f>
        <v/>
      </c>
      <c r="K103" s="598"/>
      <c r="L103" s="598"/>
      <c r="M103" s="598"/>
      <c r="N103" s="598" t="str">
        <f>IF(A103="","",INDEX(アーツ!$E:$E,MATCH(キャラクター!A103,アーツ!$C:$C,0)))</f>
        <v/>
      </c>
      <c r="O103" s="598"/>
      <c r="P103" s="598"/>
      <c r="Q103" s="598"/>
      <c r="R103" s="598" t="str">
        <f>IF(A103="","",INDEX(アーツ!$F:$F,MATCH(キャラクター!A103,アーツ!$C:$C,0)))</f>
        <v/>
      </c>
      <c r="S103" s="598"/>
      <c r="T103" s="598"/>
      <c r="U103" s="598"/>
      <c r="V103" s="612" t="str">
        <f>IF(A103="","",INDEX(アーツ!$G:$G,MATCH(キャラクター!A103,アーツ!$C:$C,0)))</f>
        <v/>
      </c>
      <c r="W103" s="612"/>
      <c r="X103" s="608" t="str">
        <f>IF(A103="","",INDEX(アーツ!$H:$H,MATCH(キャラクター!A103,アーツ!$C:$C,0)))</f>
        <v/>
      </c>
      <c r="Y103" s="608"/>
      <c r="Z103" s="608"/>
      <c r="AA103" s="609"/>
      <c r="AB103" s="598" t="str">
        <f>IF(A103="","",INDEX(アーツ!$I:$I,MATCH(キャラクター!A103,アーツ!$C:$C,0)))</f>
        <v/>
      </c>
      <c r="AC103" s="598"/>
      <c r="AD103" s="598"/>
      <c r="AE103" s="598"/>
      <c r="AF103" s="598" t="str">
        <f>IF(A103="","",INDEX(アーツ!$J:$J,MATCH(キャラクター!A103,アーツ!$C:$C,0)))</f>
        <v/>
      </c>
      <c r="AG103" s="598"/>
      <c r="AH103" s="598"/>
      <c r="AI103" s="598"/>
      <c r="AJ103" s="599" t="str">
        <f>IF(A103="","",INDEX(アーツ!$K:$K,MATCH(キャラクター!A103,アーツ!$C:$C,0)))</f>
        <v/>
      </c>
      <c r="AK103" s="600"/>
    </row>
    <row r="104" spans="1:40" ht="13.5" customHeight="1" x14ac:dyDescent="0.15">
      <c r="A104" s="199" t="s">
        <v>2369</v>
      </c>
      <c r="B104" s="613" t="str">
        <f>IF(A103="","",INDEX(アーツ!$L:$L,MATCH(キャラクター!A103,アーツ!$C:$C,0)))</f>
        <v/>
      </c>
      <c r="C104" s="613"/>
      <c r="D104" s="613"/>
      <c r="E104" s="613"/>
      <c r="F104" s="613"/>
      <c r="G104" s="613"/>
      <c r="H104" s="613"/>
      <c r="I104" s="613"/>
      <c r="J104" s="613"/>
      <c r="K104" s="613"/>
      <c r="L104" s="613"/>
      <c r="M104" s="613"/>
      <c r="N104" s="613"/>
      <c r="O104" s="613"/>
      <c r="P104" s="613"/>
      <c r="Q104" s="613"/>
      <c r="R104" s="613"/>
      <c r="S104" s="613"/>
      <c r="T104" s="613"/>
      <c r="U104" s="613"/>
      <c r="V104" s="613"/>
      <c r="W104" s="613"/>
      <c r="X104" s="613"/>
      <c r="Y104" s="613"/>
      <c r="Z104" s="613"/>
      <c r="AA104" s="613"/>
      <c r="AB104" s="613"/>
      <c r="AC104" s="613"/>
      <c r="AD104" s="613"/>
      <c r="AE104" s="613"/>
      <c r="AF104" s="613"/>
      <c r="AG104" s="613"/>
      <c r="AH104" s="613"/>
      <c r="AI104" s="613"/>
      <c r="AJ104" s="613"/>
      <c r="AK104" s="614"/>
    </row>
    <row r="105" spans="1:40" ht="13.5" customHeight="1" thickBot="1" x14ac:dyDescent="0.2">
      <c r="A105" s="201" t="s">
        <v>2370</v>
      </c>
      <c r="B105" s="623"/>
      <c r="C105" s="623"/>
      <c r="D105" s="623"/>
      <c r="E105" s="623"/>
      <c r="F105" s="623"/>
      <c r="G105" s="623"/>
      <c r="H105" s="623"/>
      <c r="I105" s="623"/>
      <c r="J105" s="623"/>
      <c r="K105" s="623"/>
      <c r="L105" s="623"/>
      <c r="M105" s="623"/>
      <c r="N105" s="623"/>
      <c r="O105" s="623"/>
      <c r="P105" s="623"/>
      <c r="Q105" s="623"/>
      <c r="R105" s="623"/>
      <c r="S105" s="623"/>
      <c r="T105" s="623"/>
      <c r="U105" s="623"/>
      <c r="V105" s="623"/>
      <c r="W105" s="623"/>
      <c r="X105" s="623"/>
      <c r="Y105" s="623"/>
      <c r="Z105" s="623"/>
      <c r="AA105" s="623"/>
      <c r="AB105" s="623"/>
      <c r="AC105" s="623"/>
      <c r="AD105" s="623"/>
      <c r="AE105" s="623"/>
      <c r="AF105" s="623"/>
      <c r="AG105" s="623"/>
      <c r="AH105" s="623"/>
      <c r="AI105" s="623"/>
      <c r="AJ105" s="623"/>
      <c r="AK105" s="624"/>
    </row>
    <row r="106" spans="1:40" x14ac:dyDescent="0.15">
      <c r="A106" s="625"/>
      <c r="B106" s="626"/>
      <c r="C106" s="626"/>
      <c r="D106" s="626"/>
      <c r="E106" s="626"/>
      <c r="F106" s="626"/>
      <c r="G106" s="627"/>
      <c r="H106" s="562"/>
      <c r="I106" s="562"/>
      <c r="J106" s="628" t="str">
        <f>IF(A106="","",INDEX(アーツ!$D:$D,MATCH(キャラクター!A106,アーツ!$C:$C,0)))</f>
        <v/>
      </c>
      <c r="K106" s="628"/>
      <c r="L106" s="628"/>
      <c r="M106" s="628"/>
      <c r="N106" s="628" t="str">
        <f>IF(A106="","",INDEX(アーツ!$E:$E,MATCH(キャラクター!A106,アーツ!$C:$C,0)))</f>
        <v/>
      </c>
      <c r="O106" s="628"/>
      <c r="P106" s="628"/>
      <c r="Q106" s="628"/>
      <c r="R106" s="628" t="str">
        <f>IF(A106="","",INDEX(アーツ!$F:$F,MATCH(キャラクター!A106,アーツ!$C:$C,0)))</f>
        <v/>
      </c>
      <c r="S106" s="628"/>
      <c r="T106" s="628"/>
      <c r="U106" s="628"/>
      <c r="V106" s="629" t="str">
        <f>IF(A106="","",INDEX(アーツ!$G:$G,MATCH(キャラクター!A106,アーツ!$C:$C,0)))</f>
        <v/>
      </c>
      <c r="W106" s="629"/>
      <c r="X106" s="630" t="str">
        <f>IF(A106="","",INDEX(アーツ!$H:$H,MATCH(キャラクター!A106,アーツ!$C:$C,0)))</f>
        <v/>
      </c>
      <c r="Y106" s="630"/>
      <c r="Z106" s="630"/>
      <c r="AA106" s="631"/>
      <c r="AB106" s="628" t="str">
        <f>IF(A106="","",INDEX(アーツ!$I:$I,MATCH(キャラクター!A106,アーツ!$C:$C,0)))</f>
        <v/>
      </c>
      <c r="AC106" s="628"/>
      <c r="AD106" s="628"/>
      <c r="AE106" s="628"/>
      <c r="AF106" s="628" t="str">
        <f>IF(A106="","",INDEX(アーツ!$J:$J,MATCH(キャラクター!A106,アーツ!$C:$C,0)))</f>
        <v/>
      </c>
      <c r="AG106" s="628"/>
      <c r="AH106" s="628"/>
      <c r="AI106" s="628"/>
      <c r="AJ106" s="632" t="str">
        <f>IF(A106="","",INDEX(アーツ!$K:$K,MATCH(キャラクター!A106,アーツ!$C:$C,0)))</f>
        <v/>
      </c>
      <c r="AK106" s="633"/>
    </row>
    <row r="107" spans="1:40" x14ac:dyDescent="0.15">
      <c r="A107" s="199" t="s">
        <v>2369</v>
      </c>
      <c r="B107" s="613" t="str">
        <f>IF(A106="","",INDEX(アーツ!$L:$L,MATCH(キャラクター!A106,アーツ!$C:$C,0)))</f>
        <v/>
      </c>
      <c r="C107" s="613"/>
      <c r="D107" s="613"/>
      <c r="E107" s="613"/>
      <c r="F107" s="613"/>
      <c r="G107" s="613"/>
      <c r="H107" s="613"/>
      <c r="I107" s="613"/>
      <c r="J107" s="613"/>
      <c r="K107" s="613"/>
      <c r="L107" s="613"/>
      <c r="M107" s="613"/>
      <c r="N107" s="613"/>
      <c r="O107" s="613"/>
      <c r="P107" s="613"/>
      <c r="Q107" s="613"/>
      <c r="R107" s="613"/>
      <c r="S107" s="613"/>
      <c r="T107" s="613"/>
      <c r="U107" s="613"/>
      <c r="V107" s="613"/>
      <c r="W107" s="613"/>
      <c r="X107" s="613"/>
      <c r="Y107" s="613"/>
      <c r="Z107" s="613"/>
      <c r="AA107" s="613"/>
      <c r="AB107" s="613"/>
      <c r="AC107" s="613"/>
      <c r="AD107" s="613"/>
      <c r="AE107" s="613"/>
      <c r="AF107" s="613"/>
      <c r="AG107" s="613"/>
      <c r="AH107" s="613"/>
      <c r="AI107" s="613"/>
      <c r="AJ107" s="613"/>
      <c r="AK107" s="614"/>
    </row>
    <row r="108" spans="1:40" ht="14.25" thickBot="1" x14ac:dyDescent="0.2">
      <c r="A108" s="200" t="s">
        <v>2370</v>
      </c>
      <c r="B108" s="615"/>
      <c r="C108" s="615"/>
      <c r="D108" s="615"/>
      <c r="E108" s="615"/>
      <c r="F108" s="615"/>
      <c r="G108" s="615"/>
      <c r="H108" s="615"/>
      <c r="I108" s="615"/>
      <c r="J108" s="615"/>
      <c r="K108" s="615"/>
      <c r="L108" s="615"/>
      <c r="M108" s="615"/>
      <c r="N108" s="615"/>
      <c r="O108" s="615"/>
      <c r="P108" s="615"/>
      <c r="Q108" s="615"/>
      <c r="R108" s="615"/>
      <c r="S108" s="615"/>
      <c r="T108" s="615"/>
      <c r="U108" s="615"/>
      <c r="V108" s="615"/>
      <c r="W108" s="615"/>
      <c r="X108" s="615"/>
      <c r="Y108" s="615"/>
      <c r="Z108" s="615"/>
      <c r="AA108" s="615"/>
      <c r="AB108" s="615"/>
      <c r="AC108" s="615"/>
      <c r="AD108" s="615"/>
      <c r="AE108" s="615"/>
      <c r="AF108" s="615"/>
      <c r="AG108" s="615"/>
      <c r="AH108" s="615"/>
      <c r="AI108" s="615"/>
      <c r="AJ108" s="615"/>
      <c r="AK108" s="616"/>
    </row>
    <row r="109" spans="1:40" x14ac:dyDescent="0.15">
      <c r="A109" s="617"/>
      <c r="B109" s="618"/>
      <c r="C109" s="618"/>
      <c r="D109" s="618"/>
      <c r="E109" s="618"/>
      <c r="F109" s="618"/>
      <c r="G109" s="619"/>
      <c r="H109" s="595"/>
      <c r="I109" s="595"/>
      <c r="J109" s="518" t="str">
        <f>IF(A109="","",INDEX(アーツ!$D:$D,MATCH(キャラクター!A109,アーツ!$C:$C,0)))</f>
        <v/>
      </c>
      <c r="K109" s="518"/>
      <c r="L109" s="518"/>
      <c r="M109" s="518"/>
      <c r="N109" s="518" t="str">
        <f>IF(A109="","",INDEX(アーツ!$E:$E,MATCH(キャラクター!A109,アーツ!$C:$C,0)))</f>
        <v/>
      </c>
      <c r="O109" s="518"/>
      <c r="P109" s="518"/>
      <c r="Q109" s="518"/>
      <c r="R109" s="518" t="str">
        <f>IF(A109="","",INDEX(アーツ!$F:$F,MATCH(キャラクター!A109,アーツ!$C:$C,0)))</f>
        <v/>
      </c>
      <c r="S109" s="518"/>
      <c r="T109" s="518"/>
      <c r="U109" s="518"/>
      <c r="V109" s="620" t="str">
        <f>IF(A109="","",INDEX(アーツ!$G:$G,MATCH(キャラクター!A109,アーツ!$C:$C,0)))</f>
        <v/>
      </c>
      <c r="W109" s="620"/>
      <c r="X109" s="621" t="str">
        <f>IF(A109="","",INDEX(アーツ!$H:$H,MATCH(キャラクター!A109,アーツ!$C:$C,0)))</f>
        <v/>
      </c>
      <c r="Y109" s="621"/>
      <c r="Z109" s="621"/>
      <c r="AA109" s="622"/>
      <c r="AB109" s="518" t="str">
        <f>IF(A109="","",INDEX(アーツ!$I:$I,MATCH(キャラクター!A109,アーツ!$C:$C,0)))</f>
        <v/>
      </c>
      <c r="AC109" s="518"/>
      <c r="AD109" s="518"/>
      <c r="AE109" s="518"/>
      <c r="AF109" s="518" t="str">
        <f>IF(A109="","",INDEX(アーツ!$J:$J,MATCH(キャラクター!A109,アーツ!$C:$C,0)))</f>
        <v/>
      </c>
      <c r="AG109" s="518"/>
      <c r="AH109" s="518"/>
      <c r="AI109" s="518"/>
      <c r="AJ109" s="599" t="str">
        <f>IF(A109="","",INDEX(アーツ!$K:$K,MATCH(キャラクター!A109,アーツ!$C:$C,0)))</f>
        <v/>
      </c>
      <c r="AK109" s="600"/>
    </row>
    <row r="110" spans="1:40" x14ac:dyDescent="0.15">
      <c r="A110" s="199" t="s">
        <v>2369</v>
      </c>
      <c r="B110" s="613" t="str">
        <f>IF(A109="","",INDEX(アーツ!$L:$L,MATCH(キャラクター!A109,アーツ!$C:$C,0)))</f>
        <v/>
      </c>
      <c r="C110" s="613"/>
      <c r="D110" s="613"/>
      <c r="E110" s="613"/>
      <c r="F110" s="613"/>
      <c r="G110" s="613"/>
      <c r="H110" s="613"/>
      <c r="I110" s="613"/>
      <c r="J110" s="613"/>
      <c r="K110" s="613"/>
      <c r="L110" s="613"/>
      <c r="M110" s="613"/>
      <c r="N110" s="613"/>
      <c r="O110" s="613"/>
      <c r="P110" s="613"/>
      <c r="Q110" s="613"/>
      <c r="R110" s="613"/>
      <c r="S110" s="613"/>
      <c r="T110" s="613"/>
      <c r="U110" s="613"/>
      <c r="V110" s="613"/>
      <c r="W110" s="613"/>
      <c r="X110" s="613"/>
      <c r="Y110" s="613"/>
      <c r="Z110" s="613"/>
      <c r="AA110" s="613"/>
      <c r="AB110" s="613"/>
      <c r="AC110" s="613"/>
      <c r="AD110" s="613"/>
      <c r="AE110" s="613"/>
      <c r="AF110" s="613"/>
      <c r="AG110" s="613"/>
      <c r="AH110" s="613"/>
      <c r="AI110" s="613"/>
      <c r="AJ110" s="613"/>
      <c r="AK110" s="614"/>
    </row>
    <row r="111" spans="1:40" ht="14.25" thickBot="1" x14ac:dyDescent="0.2">
      <c r="A111" s="201" t="s">
        <v>2370</v>
      </c>
      <c r="B111" s="623"/>
      <c r="C111" s="623"/>
      <c r="D111" s="623"/>
      <c r="E111" s="623"/>
      <c r="F111" s="623"/>
      <c r="G111" s="623"/>
      <c r="H111" s="623"/>
      <c r="I111" s="623"/>
      <c r="J111" s="623"/>
      <c r="K111" s="623"/>
      <c r="L111" s="623"/>
      <c r="M111" s="623"/>
      <c r="N111" s="623"/>
      <c r="O111" s="623"/>
      <c r="P111" s="623"/>
      <c r="Q111" s="623"/>
      <c r="R111" s="623"/>
      <c r="S111" s="623"/>
      <c r="T111" s="623"/>
      <c r="U111" s="623"/>
      <c r="V111" s="623"/>
      <c r="W111" s="623"/>
      <c r="X111" s="623"/>
      <c r="Y111" s="623"/>
      <c r="Z111" s="623"/>
      <c r="AA111" s="623"/>
      <c r="AB111" s="623"/>
      <c r="AC111" s="623"/>
      <c r="AD111" s="623"/>
      <c r="AE111" s="623"/>
      <c r="AF111" s="623"/>
      <c r="AG111" s="623"/>
      <c r="AH111" s="623"/>
      <c r="AI111" s="623"/>
      <c r="AJ111" s="623"/>
      <c r="AK111" s="624"/>
    </row>
    <row r="112" spans="1:40" x14ac:dyDescent="0.15">
      <c r="A112" s="625"/>
      <c r="B112" s="626"/>
      <c r="C112" s="626"/>
      <c r="D112" s="626"/>
      <c r="E112" s="626"/>
      <c r="F112" s="626"/>
      <c r="G112" s="627"/>
      <c r="H112" s="562"/>
      <c r="I112" s="562"/>
      <c r="J112" s="628" t="str">
        <f>IF(A112="","",INDEX(アーツ!$D:$D,MATCH(キャラクター!A112,アーツ!$C:$C,0)))</f>
        <v/>
      </c>
      <c r="K112" s="628"/>
      <c r="L112" s="628"/>
      <c r="M112" s="628"/>
      <c r="N112" s="628" t="str">
        <f>IF(A112="","",INDEX(アーツ!$E:$E,MATCH(キャラクター!A112,アーツ!$C:$C,0)))</f>
        <v/>
      </c>
      <c r="O112" s="628"/>
      <c r="P112" s="628"/>
      <c r="Q112" s="628"/>
      <c r="R112" s="628" t="str">
        <f>IF(A112="","",INDEX(アーツ!$F:$F,MATCH(キャラクター!A112,アーツ!$C:$C,0)))</f>
        <v/>
      </c>
      <c r="S112" s="628"/>
      <c r="T112" s="628"/>
      <c r="U112" s="628"/>
      <c r="V112" s="629" t="str">
        <f>IF(A112="","",INDEX(アーツ!$G:$G,MATCH(キャラクター!A112,アーツ!$C:$C,0)))</f>
        <v/>
      </c>
      <c r="W112" s="629"/>
      <c r="X112" s="630" t="str">
        <f>IF(A112="","",INDEX(アーツ!$H:$H,MATCH(キャラクター!A112,アーツ!$C:$C,0)))</f>
        <v/>
      </c>
      <c r="Y112" s="630"/>
      <c r="Z112" s="630"/>
      <c r="AA112" s="631"/>
      <c r="AB112" s="628" t="str">
        <f>IF(A112="","",INDEX(アーツ!$I:$I,MATCH(キャラクター!A112,アーツ!$C:$C,0)))</f>
        <v/>
      </c>
      <c r="AC112" s="628"/>
      <c r="AD112" s="628"/>
      <c r="AE112" s="628"/>
      <c r="AF112" s="628" t="str">
        <f>IF(A112="","",INDEX(アーツ!$J:$J,MATCH(キャラクター!A112,アーツ!$C:$C,0)))</f>
        <v/>
      </c>
      <c r="AG112" s="628"/>
      <c r="AH112" s="628"/>
      <c r="AI112" s="628"/>
      <c r="AJ112" s="632" t="str">
        <f>IF(A112="","",INDEX(アーツ!$K:$K,MATCH(キャラクター!A112,アーツ!$C:$C,0)))</f>
        <v/>
      </c>
      <c r="AK112" s="633"/>
    </row>
    <row r="113" spans="1:37" x14ac:dyDescent="0.15">
      <c r="A113" s="199" t="s">
        <v>2369</v>
      </c>
      <c r="B113" s="613" t="str">
        <f>IF(A112="","",INDEX(アーツ!$L:$L,MATCH(キャラクター!A112,アーツ!$C:$C,0)))</f>
        <v/>
      </c>
      <c r="C113" s="613"/>
      <c r="D113" s="613"/>
      <c r="E113" s="613"/>
      <c r="F113" s="613"/>
      <c r="G113" s="613"/>
      <c r="H113" s="613"/>
      <c r="I113" s="613"/>
      <c r="J113" s="613"/>
      <c r="K113" s="613"/>
      <c r="L113" s="613"/>
      <c r="M113" s="613"/>
      <c r="N113" s="613"/>
      <c r="O113" s="613"/>
      <c r="P113" s="613"/>
      <c r="Q113" s="613"/>
      <c r="R113" s="613"/>
      <c r="S113" s="613"/>
      <c r="T113" s="613"/>
      <c r="U113" s="613"/>
      <c r="V113" s="613"/>
      <c r="W113" s="613"/>
      <c r="X113" s="613"/>
      <c r="Y113" s="613"/>
      <c r="Z113" s="613"/>
      <c r="AA113" s="613"/>
      <c r="AB113" s="613"/>
      <c r="AC113" s="613"/>
      <c r="AD113" s="613"/>
      <c r="AE113" s="613"/>
      <c r="AF113" s="613"/>
      <c r="AG113" s="613"/>
      <c r="AH113" s="613"/>
      <c r="AI113" s="613"/>
      <c r="AJ113" s="613"/>
      <c r="AK113" s="614"/>
    </row>
    <row r="114" spans="1:37" ht="14.25" thickBot="1" x14ac:dyDescent="0.2">
      <c r="A114" s="200" t="s">
        <v>2370</v>
      </c>
      <c r="B114" s="615"/>
      <c r="C114" s="615"/>
      <c r="D114" s="615"/>
      <c r="E114" s="615"/>
      <c r="F114" s="615"/>
      <c r="G114" s="615"/>
      <c r="H114" s="615"/>
      <c r="I114" s="615"/>
      <c r="J114" s="615"/>
      <c r="K114" s="615"/>
      <c r="L114" s="615"/>
      <c r="M114" s="615"/>
      <c r="N114" s="615"/>
      <c r="O114" s="615"/>
      <c r="P114" s="615"/>
      <c r="Q114" s="615"/>
      <c r="R114" s="615"/>
      <c r="S114" s="615"/>
      <c r="T114" s="615"/>
      <c r="U114" s="615"/>
      <c r="V114" s="615"/>
      <c r="W114" s="615"/>
      <c r="X114" s="615"/>
      <c r="Y114" s="615"/>
      <c r="Z114" s="615"/>
      <c r="AA114" s="615"/>
      <c r="AB114" s="615"/>
      <c r="AC114" s="615"/>
      <c r="AD114" s="615"/>
      <c r="AE114" s="615"/>
      <c r="AF114" s="615"/>
      <c r="AG114" s="615"/>
      <c r="AH114" s="615"/>
      <c r="AI114" s="615"/>
      <c r="AJ114" s="615"/>
      <c r="AK114" s="616"/>
    </row>
    <row r="115" spans="1:37" x14ac:dyDescent="0.15">
      <c r="A115" s="617"/>
      <c r="B115" s="618"/>
      <c r="C115" s="618"/>
      <c r="D115" s="618"/>
      <c r="E115" s="618"/>
      <c r="F115" s="618"/>
      <c r="G115" s="619"/>
      <c r="H115" s="595"/>
      <c r="I115" s="595"/>
      <c r="J115" s="518" t="str">
        <f>IF(A115="","",INDEX(アーツ!$D:$D,MATCH(キャラクター!A115,アーツ!$C:$C,0)))</f>
        <v/>
      </c>
      <c r="K115" s="518"/>
      <c r="L115" s="518"/>
      <c r="M115" s="518"/>
      <c r="N115" s="518" t="str">
        <f>IF(A115="","",INDEX(アーツ!$E:$E,MATCH(キャラクター!A115,アーツ!$C:$C,0)))</f>
        <v/>
      </c>
      <c r="O115" s="518"/>
      <c r="P115" s="518"/>
      <c r="Q115" s="518"/>
      <c r="R115" s="518" t="str">
        <f>IF(A115="","",INDEX(アーツ!$F:$F,MATCH(キャラクター!A115,アーツ!$C:$C,0)))</f>
        <v/>
      </c>
      <c r="S115" s="518"/>
      <c r="T115" s="518"/>
      <c r="U115" s="518"/>
      <c r="V115" s="620" t="str">
        <f>IF(A115="","",INDEX(アーツ!$G:$G,MATCH(キャラクター!A115,アーツ!$C:$C,0)))</f>
        <v/>
      </c>
      <c r="W115" s="620"/>
      <c r="X115" s="621" t="str">
        <f>IF(A115="","",INDEX(アーツ!$H:$H,MATCH(キャラクター!A115,アーツ!$C:$C,0)))</f>
        <v/>
      </c>
      <c r="Y115" s="621"/>
      <c r="Z115" s="621"/>
      <c r="AA115" s="622"/>
      <c r="AB115" s="518" t="str">
        <f>IF(A115="","",INDEX(アーツ!$I:$I,MATCH(キャラクター!A115,アーツ!$C:$C,0)))</f>
        <v/>
      </c>
      <c r="AC115" s="518"/>
      <c r="AD115" s="518"/>
      <c r="AE115" s="518"/>
      <c r="AF115" s="518" t="str">
        <f>IF(A115="","",INDEX(アーツ!$J:$J,MATCH(キャラクター!A115,アーツ!$C:$C,0)))</f>
        <v/>
      </c>
      <c r="AG115" s="518"/>
      <c r="AH115" s="518"/>
      <c r="AI115" s="518"/>
      <c r="AJ115" s="599" t="str">
        <f>IF(A115="","",INDEX(アーツ!$K:$K,MATCH(キャラクター!A115,アーツ!$C:$C,0)))</f>
        <v/>
      </c>
      <c r="AK115" s="600"/>
    </row>
    <row r="116" spans="1:37" x14ac:dyDescent="0.15">
      <c r="A116" s="199" t="s">
        <v>2369</v>
      </c>
      <c r="B116" s="613" t="str">
        <f>IF(A115="","",INDEX(アーツ!$L:$L,MATCH(キャラクター!A115,アーツ!$C:$C,0)))</f>
        <v/>
      </c>
      <c r="C116" s="613"/>
      <c r="D116" s="613"/>
      <c r="E116" s="613"/>
      <c r="F116" s="613"/>
      <c r="G116" s="613"/>
      <c r="H116" s="613"/>
      <c r="I116" s="613"/>
      <c r="J116" s="613"/>
      <c r="K116" s="613"/>
      <c r="L116" s="613"/>
      <c r="M116" s="613"/>
      <c r="N116" s="613"/>
      <c r="O116" s="613"/>
      <c r="P116" s="613"/>
      <c r="Q116" s="613"/>
      <c r="R116" s="613"/>
      <c r="S116" s="613"/>
      <c r="T116" s="613"/>
      <c r="U116" s="613"/>
      <c r="V116" s="613"/>
      <c r="W116" s="613"/>
      <c r="X116" s="613"/>
      <c r="Y116" s="613"/>
      <c r="Z116" s="613"/>
      <c r="AA116" s="613"/>
      <c r="AB116" s="613"/>
      <c r="AC116" s="613"/>
      <c r="AD116" s="613"/>
      <c r="AE116" s="613"/>
      <c r="AF116" s="613"/>
      <c r="AG116" s="613"/>
      <c r="AH116" s="613"/>
      <c r="AI116" s="613"/>
      <c r="AJ116" s="613"/>
      <c r="AK116" s="614"/>
    </row>
    <row r="117" spans="1:37" ht="14.25" thickBot="1" x14ac:dyDescent="0.2">
      <c r="A117" s="201" t="s">
        <v>2370</v>
      </c>
      <c r="B117" s="623"/>
      <c r="C117" s="623"/>
      <c r="D117" s="623"/>
      <c r="E117" s="623"/>
      <c r="F117" s="623"/>
      <c r="G117" s="623"/>
      <c r="H117" s="623"/>
      <c r="I117" s="623"/>
      <c r="J117" s="623"/>
      <c r="K117" s="623"/>
      <c r="L117" s="623"/>
      <c r="M117" s="623"/>
      <c r="N117" s="623"/>
      <c r="O117" s="623"/>
      <c r="P117" s="623"/>
      <c r="Q117" s="623"/>
      <c r="R117" s="623"/>
      <c r="S117" s="623"/>
      <c r="T117" s="623"/>
      <c r="U117" s="623"/>
      <c r="V117" s="623"/>
      <c r="W117" s="623"/>
      <c r="X117" s="623"/>
      <c r="Y117" s="623"/>
      <c r="Z117" s="623"/>
      <c r="AA117" s="623"/>
      <c r="AB117" s="623"/>
      <c r="AC117" s="623"/>
      <c r="AD117" s="623"/>
      <c r="AE117" s="623"/>
      <c r="AF117" s="623"/>
      <c r="AG117" s="623"/>
      <c r="AH117" s="623"/>
      <c r="AI117" s="623"/>
      <c r="AJ117" s="623"/>
      <c r="AK117" s="624"/>
    </row>
    <row r="118" spans="1:37" x14ac:dyDescent="0.15">
      <c r="A118" s="625"/>
      <c r="B118" s="626"/>
      <c r="C118" s="626"/>
      <c r="D118" s="626"/>
      <c r="E118" s="626"/>
      <c r="F118" s="626"/>
      <c r="G118" s="627"/>
      <c r="H118" s="562"/>
      <c r="I118" s="562"/>
      <c r="J118" s="628" t="str">
        <f>IF(A118="","",INDEX(アーツ!$D:$D,MATCH(キャラクター!A118,アーツ!$C:$C,0)))</f>
        <v/>
      </c>
      <c r="K118" s="628"/>
      <c r="L118" s="628"/>
      <c r="M118" s="628"/>
      <c r="N118" s="628" t="str">
        <f>IF(A118="","",INDEX(アーツ!$E:$E,MATCH(キャラクター!A118,アーツ!$C:$C,0)))</f>
        <v/>
      </c>
      <c r="O118" s="628"/>
      <c r="P118" s="628"/>
      <c r="Q118" s="628"/>
      <c r="R118" s="628" t="str">
        <f>IF(A118="","",INDEX(アーツ!$F:$F,MATCH(キャラクター!A118,アーツ!$C:$C,0)))</f>
        <v/>
      </c>
      <c r="S118" s="628"/>
      <c r="T118" s="628"/>
      <c r="U118" s="628"/>
      <c r="V118" s="629" t="str">
        <f>IF(A118="","",INDEX(アーツ!$G:$G,MATCH(キャラクター!A118,アーツ!$C:$C,0)))</f>
        <v/>
      </c>
      <c r="W118" s="629"/>
      <c r="X118" s="630" t="str">
        <f>IF(A118="","",INDEX(アーツ!$H:$H,MATCH(キャラクター!A118,アーツ!$C:$C,0)))</f>
        <v/>
      </c>
      <c r="Y118" s="630"/>
      <c r="Z118" s="630"/>
      <c r="AA118" s="631"/>
      <c r="AB118" s="628" t="str">
        <f>IF(A118="","",INDEX(アーツ!$I:$I,MATCH(キャラクター!A118,アーツ!$C:$C,0)))</f>
        <v/>
      </c>
      <c r="AC118" s="628"/>
      <c r="AD118" s="628"/>
      <c r="AE118" s="628"/>
      <c r="AF118" s="628" t="str">
        <f>IF(A118="","",INDEX(アーツ!$J:$J,MATCH(キャラクター!A118,アーツ!$C:$C,0)))</f>
        <v/>
      </c>
      <c r="AG118" s="628"/>
      <c r="AH118" s="628"/>
      <c r="AI118" s="628"/>
      <c r="AJ118" s="632" t="str">
        <f>IF(A118="","",INDEX(アーツ!$K:$K,MATCH(キャラクター!A118,アーツ!$C:$C,0)))</f>
        <v/>
      </c>
      <c r="AK118" s="633"/>
    </row>
    <row r="119" spans="1:37" x14ac:dyDescent="0.15">
      <c r="A119" s="199" t="s">
        <v>2369</v>
      </c>
      <c r="B119" s="613" t="str">
        <f>IF(A118="","",INDEX(アーツ!$L:$L,MATCH(キャラクター!A118,アーツ!$C:$C,0)))</f>
        <v/>
      </c>
      <c r="C119" s="613"/>
      <c r="D119" s="613"/>
      <c r="E119" s="613"/>
      <c r="F119" s="613"/>
      <c r="G119" s="613"/>
      <c r="H119" s="613"/>
      <c r="I119" s="613"/>
      <c r="J119" s="613"/>
      <c r="K119" s="613"/>
      <c r="L119" s="613"/>
      <c r="M119" s="613"/>
      <c r="N119" s="613"/>
      <c r="O119" s="613"/>
      <c r="P119" s="613"/>
      <c r="Q119" s="613"/>
      <c r="R119" s="613"/>
      <c r="S119" s="613"/>
      <c r="T119" s="613"/>
      <c r="U119" s="613"/>
      <c r="V119" s="613"/>
      <c r="W119" s="613"/>
      <c r="X119" s="613"/>
      <c r="Y119" s="613"/>
      <c r="Z119" s="613"/>
      <c r="AA119" s="613"/>
      <c r="AB119" s="613"/>
      <c r="AC119" s="613"/>
      <c r="AD119" s="613"/>
      <c r="AE119" s="613"/>
      <c r="AF119" s="613"/>
      <c r="AG119" s="613"/>
      <c r="AH119" s="613"/>
      <c r="AI119" s="613"/>
      <c r="AJ119" s="613"/>
      <c r="AK119" s="614"/>
    </row>
    <row r="120" spans="1:37" ht="14.25" thickBot="1" x14ac:dyDescent="0.2">
      <c r="A120" s="200" t="s">
        <v>2370</v>
      </c>
      <c r="B120" s="615"/>
      <c r="C120" s="615"/>
      <c r="D120" s="615"/>
      <c r="E120" s="615"/>
      <c r="F120" s="615"/>
      <c r="G120" s="615"/>
      <c r="H120" s="615"/>
      <c r="I120" s="615"/>
      <c r="J120" s="615"/>
      <c r="K120" s="615"/>
      <c r="L120" s="615"/>
      <c r="M120" s="615"/>
      <c r="N120" s="615"/>
      <c r="O120" s="615"/>
      <c r="P120" s="615"/>
      <c r="Q120" s="615"/>
      <c r="R120" s="615"/>
      <c r="S120" s="615"/>
      <c r="T120" s="615"/>
      <c r="U120" s="615"/>
      <c r="V120" s="615"/>
      <c r="W120" s="615"/>
      <c r="X120" s="615"/>
      <c r="Y120" s="615"/>
      <c r="Z120" s="615"/>
      <c r="AA120" s="615"/>
      <c r="AB120" s="615"/>
      <c r="AC120" s="615"/>
      <c r="AD120" s="615"/>
      <c r="AE120" s="615"/>
      <c r="AF120" s="615"/>
      <c r="AG120" s="615"/>
      <c r="AH120" s="615"/>
      <c r="AI120" s="615"/>
      <c r="AJ120" s="615"/>
      <c r="AK120" s="616"/>
    </row>
    <row r="121" spans="1:37" x14ac:dyDescent="0.15">
      <c r="A121" s="625"/>
      <c r="B121" s="626"/>
      <c r="C121" s="626"/>
      <c r="D121" s="626"/>
      <c r="E121" s="626"/>
      <c r="F121" s="626"/>
      <c r="G121" s="627"/>
      <c r="H121" s="562"/>
      <c r="I121" s="562"/>
      <c r="J121" s="628" t="str">
        <f>IF(A121="","",INDEX(アーツ!$D:$D,MATCH(キャラクター!A121,アーツ!$C:$C,0)))</f>
        <v/>
      </c>
      <c r="K121" s="628"/>
      <c r="L121" s="628"/>
      <c r="M121" s="628"/>
      <c r="N121" s="628" t="str">
        <f>IF(A121="","",INDEX(アーツ!$E:$E,MATCH(キャラクター!A121,アーツ!$C:$C,0)))</f>
        <v/>
      </c>
      <c r="O121" s="628"/>
      <c r="P121" s="628"/>
      <c r="Q121" s="628"/>
      <c r="R121" s="628" t="str">
        <f>IF(A121="","",INDEX(アーツ!$F:$F,MATCH(キャラクター!A121,アーツ!$C:$C,0)))</f>
        <v/>
      </c>
      <c r="S121" s="628"/>
      <c r="T121" s="628"/>
      <c r="U121" s="628"/>
      <c r="V121" s="629" t="str">
        <f>IF(A121="","",INDEX(アーツ!$G:$G,MATCH(キャラクター!A121,アーツ!$C:$C,0)))</f>
        <v/>
      </c>
      <c r="W121" s="629"/>
      <c r="X121" s="630" t="str">
        <f>IF(A121="","",INDEX(アーツ!$H:$H,MATCH(キャラクター!A121,アーツ!$C:$C,0)))</f>
        <v/>
      </c>
      <c r="Y121" s="630"/>
      <c r="Z121" s="630"/>
      <c r="AA121" s="631"/>
      <c r="AB121" s="628" t="str">
        <f>IF(A121="","",INDEX(アーツ!$I:$I,MATCH(キャラクター!A121,アーツ!$C:$C,0)))</f>
        <v/>
      </c>
      <c r="AC121" s="628"/>
      <c r="AD121" s="628"/>
      <c r="AE121" s="628"/>
      <c r="AF121" s="628" t="str">
        <f>IF(A121="","",INDEX(アーツ!$J:$J,MATCH(キャラクター!A121,アーツ!$C:$C,0)))</f>
        <v/>
      </c>
      <c r="AG121" s="628"/>
      <c r="AH121" s="628"/>
      <c r="AI121" s="628"/>
      <c r="AJ121" s="632" t="str">
        <f>IF(A121="","",INDEX(アーツ!$K:$K,MATCH(キャラクター!A121,アーツ!$C:$C,0)))</f>
        <v/>
      </c>
      <c r="AK121" s="633"/>
    </row>
    <row r="122" spans="1:37" x14ac:dyDescent="0.15">
      <c r="A122" s="199" t="s">
        <v>2369</v>
      </c>
      <c r="B122" s="613" t="str">
        <f>IF(A121="","",INDEX(アーツ!$L:$L,MATCH(キャラクター!A121,アーツ!$C:$C,0)))</f>
        <v/>
      </c>
      <c r="C122" s="613"/>
      <c r="D122" s="613"/>
      <c r="E122" s="613"/>
      <c r="F122" s="613"/>
      <c r="G122" s="613"/>
      <c r="H122" s="613"/>
      <c r="I122" s="613"/>
      <c r="J122" s="613"/>
      <c r="K122" s="613"/>
      <c r="L122" s="613"/>
      <c r="M122" s="613"/>
      <c r="N122" s="613"/>
      <c r="O122" s="613"/>
      <c r="P122" s="613"/>
      <c r="Q122" s="613"/>
      <c r="R122" s="613"/>
      <c r="S122" s="613"/>
      <c r="T122" s="613"/>
      <c r="U122" s="613"/>
      <c r="V122" s="613"/>
      <c r="W122" s="613"/>
      <c r="X122" s="613"/>
      <c r="Y122" s="613"/>
      <c r="Z122" s="613"/>
      <c r="AA122" s="613"/>
      <c r="AB122" s="613"/>
      <c r="AC122" s="613"/>
      <c r="AD122" s="613"/>
      <c r="AE122" s="613"/>
      <c r="AF122" s="613"/>
      <c r="AG122" s="613"/>
      <c r="AH122" s="613"/>
      <c r="AI122" s="613"/>
      <c r="AJ122" s="613"/>
      <c r="AK122" s="614"/>
    </row>
    <row r="123" spans="1:37" ht="14.25" thickBot="1" x14ac:dyDescent="0.2">
      <c r="A123" s="200" t="s">
        <v>2370</v>
      </c>
      <c r="B123" s="615"/>
      <c r="C123" s="615"/>
      <c r="D123" s="615"/>
      <c r="E123" s="615"/>
      <c r="F123" s="615"/>
      <c r="G123" s="615"/>
      <c r="H123" s="615"/>
      <c r="I123" s="615"/>
      <c r="J123" s="615"/>
      <c r="K123" s="615"/>
      <c r="L123" s="615"/>
      <c r="M123" s="615"/>
      <c r="N123" s="615"/>
      <c r="O123" s="615"/>
      <c r="P123" s="615"/>
      <c r="Q123" s="615"/>
      <c r="R123" s="615"/>
      <c r="S123" s="615"/>
      <c r="T123" s="615"/>
      <c r="U123" s="615"/>
      <c r="V123" s="615"/>
      <c r="W123" s="615"/>
      <c r="X123" s="615"/>
      <c r="Y123" s="615"/>
      <c r="Z123" s="615"/>
      <c r="AA123" s="615"/>
      <c r="AB123" s="615"/>
      <c r="AC123" s="615"/>
      <c r="AD123" s="615"/>
      <c r="AE123" s="615"/>
      <c r="AF123" s="615"/>
      <c r="AG123" s="615"/>
      <c r="AH123" s="615"/>
      <c r="AI123" s="615"/>
      <c r="AJ123" s="615"/>
      <c r="AK123" s="616"/>
    </row>
    <row r="124" spans="1:37" x14ac:dyDescent="0.15">
      <c r="A124" s="617"/>
      <c r="B124" s="618"/>
      <c r="C124" s="618"/>
      <c r="D124" s="618"/>
      <c r="E124" s="618"/>
      <c r="F124" s="618"/>
      <c r="G124" s="619"/>
      <c r="H124" s="595"/>
      <c r="I124" s="595"/>
      <c r="J124" s="518" t="str">
        <f>IF(A124="","",INDEX(アーツ!$D:$D,MATCH(キャラクター!A124,アーツ!$C:$C,0)))</f>
        <v/>
      </c>
      <c r="K124" s="518"/>
      <c r="L124" s="518"/>
      <c r="M124" s="518"/>
      <c r="N124" s="518" t="str">
        <f>IF(A124="","",INDEX(アーツ!$E:$E,MATCH(キャラクター!A124,アーツ!$C:$C,0)))</f>
        <v/>
      </c>
      <c r="O124" s="518"/>
      <c r="P124" s="518"/>
      <c r="Q124" s="518"/>
      <c r="R124" s="518" t="str">
        <f>IF(A124="","",INDEX(アーツ!$F:$F,MATCH(キャラクター!A124,アーツ!$C:$C,0)))</f>
        <v/>
      </c>
      <c r="S124" s="518"/>
      <c r="T124" s="518"/>
      <c r="U124" s="518"/>
      <c r="V124" s="620" t="str">
        <f>IF(A124="","",INDEX(アーツ!$G:$G,MATCH(キャラクター!A124,アーツ!$C:$C,0)))</f>
        <v/>
      </c>
      <c r="W124" s="620"/>
      <c r="X124" s="621" t="str">
        <f>IF(A124="","",INDEX(アーツ!$H:$H,MATCH(キャラクター!A124,アーツ!$C:$C,0)))</f>
        <v/>
      </c>
      <c r="Y124" s="621"/>
      <c r="Z124" s="621"/>
      <c r="AA124" s="622"/>
      <c r="AB124" s="518" t="str">
        <f>IF(A124="","",INDEX(アーツ!$I:$I,MATCH(キャラクター!A124,アーツ!$C:$C,0)))</f>
        <v/>
      </c>
      <c r="AC124" s="518"/>
      <c r="AD124" s="518"/>
      <c r="AE124" s="518"/>
      <c r="AF124" s="518" t="str">
        <f>IF(A124="","",INDEX(アーツ!$J:$J,MATCH(キャラクター!A124,アーツ!$C:$C,0)))</f>
        <v/>
      </c>
      <c r="AG124" s="518"/>
      <c r="AH124" s="518"/>
      <c r="AI124" s="518"/>
      <c r="AJ124" s="599" t="str">
        <f>IF(A124="","",INDEX(アーツ!$K:$K,MATCH(キャラクター!A124,アーツ!$C:$C,0)))</f>
        <v/>
      </c>
      <c r="AK124" s="600"/>
    </row>
    <row r="125" spans="1:37" x14ac:dyDescent="0.15">
      <c r="A125" s="199" t="s">
        <v>2369</v>
      </c>
      <c r="B125" s="613" t="str">
        <f>IF(A124="","",INDEX(アーツ!$L:$L,MATCH(キャラクター!A124,アーツ!$C:$C,0)))</f>
        <v/>
      </c>
      <c r="C125" s="613"/>
      <c r="D125" s="613"/>
      <c r="E125" s="613"/>
      <c r="F125" s="613"/>
      <c r="G125" s="613"/>
      <c r="H125" s="613"/>
      <c r="I125" s="613"/>
      <c r="J125" s="613"/>
      <c r="K125" s="613"/>
      <c r="L125" s="613"/>
      <c r="M125" s="613"/>
      <c r="N125" s="613"/>
      <c r="O125" s="613"/>
      <c r="P125" s="613"/>
      <c r="Q125" s="613"/>
      <c r="R125" s="613"/>
      <c r="S125" s="613"/>
      <c r="T125" s="613"/>
      <c r="U125" s="613"/>
      <c r="V125" s="613"/>
      <c r="W125" s="613"/>
      <c r="X125" s="613"/>
      <c r="Y125" s="613"/>
      <c r="Z125" s="613"/>
      <c r="AA125" s="613"/>
      <c r="AB125" s="613"/>
      <c r="AC125" s="613"/>
      <c r="AD125" s="613"/>
      <c r="AE125" s="613"/>
      <c r="AF125" s="613"/>
      <c r="AG125" s="613"/>
      <c r="AH125" s="613"/>
      <c r="AI125" s="613"/>
      <c r="AJ125" s="613"/>
      <c r="AK125" s="614"/>
    </row>
    <row r="126" spans="1:37" ht="14.25" thickBot="1" x14ac:dyDescent="0.2">
      <c r="A126" s="201" t="s">
        <v>2370</v>
      </c>
      <c r="B126" s="623"/>
      <c r="C126" s="623"/>
      <c r="D126" s="623"/>
      <c r="E126" s="623"/>
      <c r="F126" s="623"/>
      <c r="G126" s="623"/>
      <c r="H126" s="623"/>
      <c r="I126" s="623"/>
      <c r="J126" s="623"/>
      <c r="K126" s="623"/>
      <c r="L126" s="623"/>
      <c r="M126" s="623"/>
      <c r="N126" s="623"/>
      <c r="O126" s="623"/>
      <c r="P126" s="623"/>
      <c r="Q126" s="623"/>
      <c r="R126" s="623"/>
      <c r="S126" s="623"/>
      <c r="T126" s="623"/>
      <c r="U126" s="623"/>
      <c r="V126" s="623"/>
      <c r="W126" s="623"/>
      <c r="X126" s="623"/>
      <c r="Y126" s="623"/>
      <c r="Z126" s="623"/>
      <c r="AA126" s="623"/>
      <c r="AB126" s="623"/>
      <c r="AC126" s="623"/>
      <c r="AD126" s="623"/>
      <c r="AE126" s="623"/>
      <c r="AF126" s="623"/>
      <c r="AG126" s="623"/>
      <c r="AH126" s="623"/>
      <c r="AI126" s="623"/>
      <c r="AJ126" s="623"/>
      <c r="AK126" s="624"/>
    </row>
    <row r="127" spans="1:37" x14ac:dyDescent="0.15">
      <c r="A127" s="625"/>
      <c r="B127" s="626"/>
      <c r="C127" s="626"/>
      <c r="D127" s="626"/>
      <c r="E127" s="626"/>
      <c r="F127" s="626"/>
      <c r="G127" s="627"/>
      <c r="H127" s="562"/>
      <c r="I127" s="562"/>
      <c r="J127" s="628" t="str">
        <f>IF(A127="","",INDEX(アーツ!$D:$D,MATCH(キャラクター!A127,アーツ!$C:$C,0)))</f>
        <v/>
      </c>
      <c r="K127" s="628"/>
      <c r="L127" s="628"/>
      <c r="M127" s="628"/>
      <c r="N127" s="628" t="str">
        <f>IF(A127="","",INDEX(アーツ!$E:$E,MATCH(キャラクター!A127,アーツ!$C:$C,0)))</f>
        <v/>
      </c>
      <c r="O127" s="628"/>
      <c r="P127" s="628"/>
      <c r="Q127" s="628"/>
      <c r="R127" s="628" t="str">
        <f>IF(A127="","",INDEX(アーツ!$F:$F,MATCH(キャラクター!A127,アーツ!$C:$C,0)))</f>
        <v/>
      </c>
      <c r="S127" s="628"/>
      <c r="T127" s="628"/>
      <c r="U127" s="628"/>
      <c r="V127" s="629" t="str">
        <f>IF(A127="","",INDEX(アーツ!$G:$G,MATCH(キャラクター!A127,アーツ!$C:$C,0)))</f>
        <v/>
      </c>
      <c r="W127" s="629"/>
      <c r="X127" s="630" t="str">
        <f>IF(A127="","",INDEX(アーツ!$H:$H,MATCH(キャラクター!A127,アーツ!$C:$C,0)))</f>
        <v/>
      </c>
      <c r="Y127" s="630"/>
      <c r="Z127" s="630"/>
      <c r="AA127" s="631"/>
      <c r="AB127" s="628" t="str">
        <f>IF(A127="","",INDEX(アーツ!$I:$I,MATCH(キャラクター!A127,アーツ!$C:$C,0)))</f>
        <v/>
      </c>
      <c r="AC127" s="628"/>
      <c r="AD127" s="628"/>
      <c r="AE127" s="628"/>
      <c r="AF127" s="628" t="str">
        <f>IF(A127="","",INDEX(アーツ!$J:$J,MATCH(キャラクター!A127,アーツ!$C:$C,0)))</f>
        <v/>
      </c>
      <c r="AG127" s="628"/>
      <c r="AH127" s="628"/>
      <c r="AI127" s="628"/>
      <c r="AJ127" s="632" t="str">
        <f>IF(A127="","",INDEX(アーツ!$K:$K,MATCH(キャラクター!A127,アーツ!$C:$C,0)))</f>
        <v/>
      </c>
      <c r="AK127" s="633"/>
    </row>
    <row r="128" spans="1:37" x14ac:dyDescent="0.15">
      <c r="A128" s="199" t="s">
        <v>2369</v>
      </c>
      <c r="B128" s="613" t="str">
        <f>IF(A127="","",INDEX(アーツ!$L:$L,MATCH(キャラクター!A127,アーツ!$C:$C,0)))</f>
        <v/>
      </c>
      <c r="C128" s="613"/>
      <c r="D128" s="613"/>
      <c r="E128" s="613"/>
      <c r="F128" s="613"/>
      <c r="G128" s="613"/>
      <c r="H128" s="613"/>
      <c r="I128" s="613"/>
      <c r="J128" s="613"/>
      <c r="K128" s="613"/>
      <c r="L128" s="613"/>
      <c r="M128" s="613"/>
      <c r="N128" s="613"/>
      <c r="O128" s="613"/>
      <c r="P128" s="613"/>
      <c r="Q128" s="613"/>
      <c r="R128" s="613"/>
      <c r="S128" s="613"/>
      <c r="T128" s="613"/>
      <c r="U128" s="613"/>
      <c r="V128" s="613"/>
      <c r="W128" s="613"/>
      <c r="X128" s="613"/>
      <c r="Y128" s="613"/>
      <c r="Z128" s="613"/>
      <c r="AA128" s="613"/>
      <c r="AB128" s="613"/>
      <c r="AC128" s="613"/>
      <c r="AD128" s="613"/>
      <c r="AE128" s="613"/>
      <c r="AF128" s="613"/>
      <c r="AG128" s="613"/>
      <c r="AH128" s="613"/>
      <c r="AI128" s="613"/>
      <c r="AJ128" s="613"/>
      <c r="AK128" s="614"/>
    </row>
    <row r="129" spans="1:37" ht="14.25" thickBot="1" x14ac:dyDescent="0.2">
      <c r="A129" s="200" t="s">
        <v>2370</v>
      </c>
      <c r="B129" s="615"/>
      <c r="C129" s="615"/>
      <c r="D129" s="615"/>
      <c r="E129" s="615"/>
      <c r="F129" s="615"/>
      <c r="G129" s="615"/>
      <c r="H129" s="615"/>
      <c r="I129" s="615"/>
      <c r="J129" s="615"/>
      <c r="K129" s="615"/>
      <c r="L129" s="615"/>
      <c r="M129" s="615"/>
      <c r="N129" s="615"/>
      <c r="O129" s="615"/>
      <c r="P129" s="615"/>
      <c r="Q129" s="615"/>
      <c r="R129" s="615"/>
      <c r="S129" s="615"/>
      <c r="T129" s="615"/>
      <c r="U129" s="615"/>
      <c r="V129" s="615"/>
      <c r="W129" s="615"/>
      <c r="X129" s="615"/>
      <c r="Y129" s="615"/>
      <c r="Z129" s="615"/>
      <c r="AA129" s="615"/>
      <c r="AB129" s="615"/>
      <c r="AC129" s="615"/>
      <c r="AD129" s="615"/>
      <c r="AE129" s="615"/>
      <c r="AF129" s="615"/>
      <c r="AG129" s="615"/>
      <c r="AH129" s="615"/>
      <c r="AI129" s="615"/>
      <c r="AJ129" s="615"/>
      <c r="AK129" s="616"/>
    </row>
    <row r="130" spans="1:37" x14ac:dyDescent="0.15">
      <c r="A130" s="617"/>
      <c r="B130" s="618"/>
      <c r="C130" s="618"/>
      <c r="D130" s="618"/>
      <c r="E130" s="618"/>
      <c r="F130" s="618"/>
      <c r="G130" s="619"/>
      <c r="H130" s="595"/>
      <c r="I130" s="595"/>
      <c r="J130" s="518" t="str">
        <f>IF(A130="","",INDEX(アーツ!$D:$D,MATCH(キャラクター!A130,アーツ!$C:$C,0)))</f>
        <v/>
      </c>
      <c r="K130" s="518"/>
      <c r="L130" s="518"/>
      <c r="M130" s="518"/>
      <c r="N130" s="518" t="str">
        <f>IF(A130="","",INDEX(アーツ!$E:$E,MATCH(キャラクター!A130,アーツ!$C:$C,0)))</f>
        <v/>
      </c>
      <c r="O130" s="518"/>
      <c r="P130" s="518"/>
      <c r="Q130" s="518"/>
      <c r="R130" s="518" t="str">
        <f>IF(A130="","",INDEX(アーツ!$F:$F,MATCH(キャラクター!A130,アーツ!$C:$C,0)))</f>
        <v/>
      </c>
      <c r="S130" s="518"/>
      <c r="T130" s="518"/>
      <c r="U130" s="518"/>
      <c r="V130" s="620" t="str">
        <f>IF(A130="","",INDEX(アーツ!$G:$G,MATCH(キャラクター!A130,アーツ!$C:$C,0)))</f>
        <v/>
      </c>
      <c r="W130" s="620"/>
      <c r="X130" s="621" t="str">
        <f>IF(A130="","",INDEX(アーツ!$H:$H,MATCH(キャラクター!A130,アーツ!$C:$C,0)))</f>
        <v/>
      </c>
      <c r="Y130" s="621"/>
      <c r="Z130" s="621"/>
      <c r="AA130" s="622"/>
      <c r="AB130" s="518" t="str">
        <f>IF(A130="","",INDEX(アーツ!$I:$I,MATCH(キャラクター!A130,アーツ!$C:$C,0)))</f>
        <v/>
      </c>
      <c r="AC130" s="518"/>
      <c r="AD130" s="518"/>
      <c r="AE130" s="518"/>
      <c r="AF130" s="518" t="str">
        <f>IF(A130="","",INDEX(アーツ!$J:$J,MATCH(キャラクター!A130,アーツ!$C:$C,0)))</f>
        <v/>
      </c>
      <c r="AG130" s="518"/>
      <c r="AH130" s="518"/>
      <c r="AI130" s="518"/>
      <c r="AJ130" s="599" t="str">
        <f>IF(A130="","",INDEX(アーツ!$K:$K,MATCH(キャラクター!A130,アーツ!$C:$C,0)))</f>
        <v/>
      </c>
      <c r="AK130" s="600"/>
    </row>
    <row r="131" spans="1:37" x14ac:dyDescent="0.15">
      <c r="A131" s="199" t="s">
        <v>2369</v>
      </c>
      <c r="B131" s="613" t="str">
        <f>IF(A130="","",INDEX(アーツ!$L:$L,MATCH(キャラクター!A130,アーツ!$C:$C,0)))</f>
        <v/>
      </c>
      <c r="C131" s="613"/>
      <c r="D131" s="613"/>
      <c r="E131" s="613"/>
      <c r="F131" s="613"/>
      <c r="G131" s="613"/>
      <c r="H131" s="613"/>
      <c r="I131" s="613"/>
      <c r="J131" s="613"/>
      <c r="K131" s="613"/>
      <c r="L131" s="613"/>
      <c r="M131" s="613"/>
      <c r="N131" s="613"/>
      <c r="O131" s="613"/>
      <c r="P131" s="613"/>
      <c r="Q131" s="613"/>
      <c r="R131" s="613"/>
      <c r="S131" s="613"/>
      <c r="T131" s="613"/>
      <c r="U131" s="613"/>
      <c r="V131" s="613"/>
      <c r="W131" s="613"/>
      <c r="X131" s="613"/>
      <c r="Y131" s="613"/>
      <c r="Z131" s="613"/>
      <c r="AA131" s="613"/>
      <c r="AB131" s="613"/>
      <c r="AC131" s="613"/>
      <c r="AD131" s="613"/>
      <c r="AE131" s="613"/>
      <c r="AF131" s="613"/>
      <c r="AG131" s="613"/>
      <c r="AH131" s="613"/>
      <c r="AI131" s="613"/>
      <c r="AJ131" s="613"/>
      <c r="AK131" s="614"/>
    </row>
    <row r="132" spans="1:37" ht="14.25" thickBot="1" x14ac:dyDescent="0.2">
      <c r="A132" s="201" t="s">
        <v>2370</v>
      </c>
      <c r="B132" s="623"/>
      <c r="C132" s="623"/>
      <c r="D132" s="623"/>
      <c r="E132" s="623"/>
      <c r="F132" s="623"/>
      <c r="G132" s="623"/>
      <c r="H132" s="623"/>
      <c r="I132" s="623"/>
      <c r="J132" s="623"/>
      <c r="K132" s="623"/>
      <c r="L132" s="623"/>
      <c r="M132" s="623"/>
      <c r="N132" s="623"/>
      <c r="O132" s="623"/>
      <c r="P132" s="623"/>
      <c r="Q132" s="623"/>
      <c r="R132" s="623"/>
      <c r="S132" s="623"/>
      <c r="T132" s="623"/>
      <c r="U132" s="623"/>
      <c r="V132" s="623"/>
      <c r="W132" s="623"/>
      <c r="X132" s="623"/>
      <c r="Y132" s="623"/>
      <c r="Z132" s="623"/>
      <c r="AA132" s="623"/>
      <c r="AB132" s="623"/>
      <c r="AC132" s="623"/>
      <c r="AD132" s="623"/>
      <c r="AE132" s="623"/>
      <c r="AF132" s="623"/>
      <c r="AG132" s="623"/>
      <c r="AH132" s="623"/>
      <c r="AI132" s="623"/>
      <c r="AJ132" s="623"/>
      <c r="AK132" s="624"/>
    </row>
    <row r="133" spans="1:37" x14ac:dyDescent="0.15">
      <c r="A133" s="625"/>
      <c r="B133" s="626"/>
      <c r="C133" s="626"/>
      <c r="D133" s="626"/>
      <c r="E133" s="626"/>
      <c r="F133" s="626"/>
      <c r="G133" s="627"/>
      <c r="H133" s="562"/>
      <c r="I133" s="562"/>
      <c r="J133" s="628" t="str">
        <f>IF(A133="","",INDEX(アーツ!$D:$D,MATCH(キャラクター!A133,アーツ!$C:$C,0)))</f>
        <v/>
      </c>
      <c r="K133" s="628"/>
      <c r="L133" s="628"/>
      <c r="M133" s="628"/>
      <c r="N133" s="628" t="str">
        <f>IF(A133="","",INDEX(アーツ!$E:$E,MATCH(キャラクター!A133,アーツ!$C:$C,0)))</f>
        <v/>
      </c>
      <c r="O133" s="628"/>
      <c r="P133" s="628"/>
      <c r="Q133" s="628"/>
      <c r="R133" s="628" t="str">
        <f>IF(A133="","",INDEX(アーツ!$F:$F,MATCH(キャラクター!A133,アーツ!$C:$C,0)))</f>
        <v/>
      </c>
      <c r="S133" s="628"/>
      <c r="T133" s="628"/>
      <c r="U133" s="628"/>
      <c r="V133" s="629" t="str">
        <f>IF(A133="","",INDEX(アーツ!$G:$G,MATCH(キャラクター!A133,アーツ!$C:$C,0)))</f>
        <v/>
      </c>
      <c r="W133" s="629"/>
      <c r="X133" s="630" t="str">
        <f>IF(A133="","",INDEX(アーツ!$H:$H,MATCH(キャラクター!A133,アーツ!$C:$C,0)))</f>
        <v/>
      </c>
      <c r="Y133" s="630"/>
      <c r="Z133" s="630"/>
      <c r="AA133" s="631"/>
      <c r="AB133" s="628" t="str">
        <f>IF(A133="","",INDEX(アーツ!$I:$I,MATCH(キャラクター!A133,アーツ!$C:$C,0)))</f>
        <v/>
      </c>
      <c r="AC133" s="628"/>
      <c r="AD133" s="628"/>
      <c r="AE133" s="628"/>
      <c r="AF133" s="628" t="str">
        <f>IF(A133="","",INDEX(アーツ!$J:$J,MATCH(キャラクター!A133,アーツ!$C:$C,0)))</f>
        <v/>
      </c>
      <c r="AG133" s="628"/>
      <c r="AH133" s="628"/>
      <c r="AI133" s="628"/>
      <c r="AJ133" s="632" t="str">
        <f>IF(A133="","",INDEX(アーツ!$K:$K,MATCH(キャラクター!A133,アーツ!$C:$C,0)))</f>
        <v/>
      </c>
      <c r="AK133" s="633"/>
    </row>
    <row r="134" spans="1:37" x14ac:dyDescent="0.15">
      <c r="A134" s="199" t="s">
        <v>2369</v>
      </c>
      <c r="B134" s="613" t="str">
        <f>IF(A133="","",INDEX(アーツ!$L:$L,MATCH(キャラクター!A133,アーツ!$C:$C,0)))</f>
        <v/>
      </c>
      <c r="C134" s="613"/>
      <c r="D134" s="613"/>
      <c r="E134" s="613"/>
      <c r="F134" s="613"/>
      <c r="G134" s="613"/>
      <c r="H134" s="613"/>
      <c r="I134" s="613"/>
      <c r="J134" s="613"/>
      <c r="K134" s="613"/>
      <c r="L134" s="613"/>
      <c r="M134" s="613"/>
      <c r="N134" s="613"/>
      <c r="O134" s="613"/>
      <c r="P134" s="613"/>
      <c r="Q134" s="613"/>
      <c r="R134" s="613"/>
      <c r="S134" s="613"/>
      <c r="T134" s="613"/>
      <c r="U134" s="613"/>
      <c r="V134" s="613"/>
      <c r="W134" s="613"/>
      <c r="X134" s="613"/>
      <c r="Y134" s="613"/>
      <c r="Z134" s="613"/>
      <c r="AA134" s="613"/>
      <c r="AB134" s="613"/>
      <c r="AC134" s="613"/>
      <c r="AD134" s="613"/>
      <c r="AE134" s="613"/>
      <c r="AF134" s="613"/>
      <c r="AG134" s="613"/>
      <c r="AH134" s="613"/>
      <c r="AI134" s="613"/>
      <c r="AJ134" s="613"/>
      <c r="AK134" s="614"/>
    </row>
    <row r="135" spans="1:37" ht="14.25" thickBot="1" x14ac:dyDescent="0.2">
      <c r="A135" s="200" t="s">
        <v>2370</v>
      </c>
      <c r="B135" s="615"/>
      <c r="C135" s="615"/>
      <c r="D135" s="615"/>
      <c r="E135" s="615"/>
      <c r="F135" s="615"/>
      <c r="G135" s="615"/>
      <c r="H135" s="615"/>
      <c r="I135" s="615"/>
      <c r="J135" s="615"/>
      <c r="K135" s="615"/>
      <c r="L135" s="615"/>
      <c r="M135" s="615"/>
      <c r="N135" s="615"/>
      <c r="O135" s="615"/>
      <c r="P135" s="615"/>
      <c r="Q135" s="615"/>
      <c r="R135" s="615"/>
      <c r="S135" s="615"/>
      <c r="T135" s="615"/>
      <c r="U135" s="615"/>
      <c r="V135" s="615"/>
      <c r="W135" s="615"/>
      <c r="X135" s="615"/>
      <c r="Y135" s="615"/>
      <c r="Z135" s="615"/>
      <c r="AA135" s="615"/>
      <c r="AB135" s="615"/>
      <c r="AC135" s="615"/>
      <c r="AD135" s="615"/>
      <c r="AE135" s="615"/>
      <c r="AF135" s="615"/>
      <c r="AG135" s="615"/>
      <c r="AH135" s="615"/>
      <c r="AI135" s="615"/>
      <c r="AJ135" s="615"/>
      <c r="AK135" s="616"/>
    </row>
    <row r="136" spans="1:37" x14ac:dyDescent="0.15">
      <c r="A136" s="617"/>
      <c r="B136" s="618"/>
      <c r="C136" s="618"/>
      <c r="D136" s="618"/>
      <c r="E136" s="618"/>
      <c r="F136" s="618"/>
      <c r="G136" s="619"/>
      <c r="H136" s="595"/>
      <c r="I136" s="595"/>
      <c r="J136" s="518" t="str">
        <f>IF(A136="","",INDEX(アーツ!$D:$D,MATCH(キャラクター!A136,アーツ!$C:$C,0)))</f>
        <v/>
      </c>
      <c r="K136" s="518"/>
      <c r="L136" s="518"/>
      <c r="M136" s="518"/>
      <c r="N136" s="518" t="str">
        <f>IF(A136="","",INDEX(アーツ!$E:$E,MATCH(キャラクター!A136,アーツ!$C:$C,0)))</f>
        <v/>
      </c>
      <c r="O136" s="518"/>
      <c r="P136" s="518"/>
      <c r="Q136" s="518"/>
      <c r="R136" s="518" t="str">
        <f>IF(A136="","",INDEX(アーツ!$F:$F,MATCH(キャラクター!A136,アーツ!$C:$C,0)))</f>
        <v/>
      </c>
      <c r="S136" s="518"/>
      <c r="T136" s="518"/>
      <c r="U136" s="518"/>
      <c r="V136" s="620" t="str">
        <f>IF(A136="","",INDEX(アーツ!$G:$G,MATCH(キャラクター!A136,アーツ!$C:$C,0)))</f>
        <v/>
      </c>
      <c r="W136" s="620"/>
      <c r="X136" s="621" t="str">
        <f>IF(A136="","",INDEX(アーツ!$H:$H,MATCH(キャラクター!A136,アーツ!$C:$C,0)))</f>
        <v/>
      </c>
      <c r="Y136" s="621"/>
      <c r="Z136" s="621"/>
      <c r="AA136" s="622"/>
      <c r="AB136" s="518" t="str">
        <f>IF(A136="","",INDEX(アーツ!$I:$I,MATCH(キャラクター!A136,アーツ!$C:$C,0)))</f>
        <v/>
      </c>
      <c r="AC136" s="518"/>
      <c r="AD136" s="518"/>
      <c r="AE136" s="518"/>
      <c r="AF136" s="518" t="str">
        <f>IF(A136="","",INDEX(アーツ!$J:$J,MATCH(キャラクター!A136,アーツ!$C:$C,0)))</f>
        <v/>
      </c>
      <c r="AG136" s="518"/>
      <c r="AH136" s="518"/>
      <c r="AI136" s="518"/>
      <c r="AJ136" s="599" t="str">
        <f>IF(A136="","",INDEX(アーツ!$K:$K,MATCH(キャラクター!A136,アーツ!$C:$C,0)))</f>
        <v/>
      </c>
      <c r="AK136" s="600"/>
    </row>
    <row r="137" spans="1:37" x14ac:dyDescent="0.15">
      <c r="A137" s="199" t="s">
        <v>2369</v>
      </c>
      <c r="B137" s="613" t="str">
        <f>IF(A136="","",INDEX(アーツ!$L:$L,MATCH(キャラクター!A136,アーツ!$C:$C,0)))</f>
        <v/>
      </c>
      <c r="C137" s="613"/>
      <c r="D137" s="613"/>
      <c r="E137" s="613"/>
      <c r="F137" s="613"/>
      <c r="G137" s="613"/>
      <c r="H137" s="613"/>
      <c r="I137" s="613"/>
      <c r="J137" s="613"/>
      <c r="K137" s="613"/>
      <c r="L137" s="613"/>
      <c r="M137" s="613"/>
      <c r="N137" s="613"/>
      <c r="O137" s="613"/>
      <c r="P137" s="613"/>
      <c r="Q137" s="613"/>
      <c r="R137" s="613"/>
      <c r="S137" s="613"/>
      <c r="T137" s="613"/>
      <c r="U137" s="613"/>
      <c r="V137" s="613"/>
      <c r="W137" s="613"/>
      <c r="X137" s="613"/>
      <c r="Y137" s="613"/>
      <c r="Z137" s="613"/>
      <c r="AA137" s="613"/>
      <c r="AB137" s="613"/>
      <c r="AC137" s="613"/>
      <c r="AD137" s="613"/>
      <c r="AE137" s="613"/>
      <c r="AF137" s="613"/>
      <c r="AG137" s="613"/>
      <c r="AH137" s="613"/>
      <c r="AI137" s="613"/>
      <c r="AJ137" s="613"/>
      <c r="AK137" s="614"/>
    </row>
    <row r="138" spans="1:37" ht="14.25" thickBot="1" x14ac:dyDescent="0.2">
      <c r="A138" s="201" t="s">
        <v>2370</v>
      </c>
      <c r="B138" s="623"/>
      <c r="C138" s="623"/>
      <c r="D138" s="623"/>
      <c r="E138" s="623"/>
      <c r="F138" s="623"/>
      <c r="G138" s="623"/>
      <c r="H138" s="623"/>
      <c r="I138" s="623"/>
      <c r="J138" s="623"/>
      <c r="K138" s="623"/>
      <c r="L138" s="623"/>
      <c r="M138" s="623"/>
      <c r="N138" s="623"/>
      <c r="O138" s="623"/>
      <c r="P138" s="623"/>
      <c r="Q138" s="623"/>
      <c r="R138" s="623"/>
      <c r="S138" s="623"/>
      <c r="T138" s="623"/>
      <c r="U138" s="623"/>
      <c r="V138" s="623"/>
      <c r="W138" s="623"/>
      <c r="X138" s="623"/>
      <c r="Y138" s="623"/>
      <c r="Z138" s="623"/>
      <c r="AA138" s="623"/>
      <c r="AB138" s="623"/>
      <c r="AC138" s="623"/>
      <c r="AD138" s="623"/>
      <c r="AE138" s="623"/>
      <c r="AF138" s="623"/>
      <c r="AG138" s="623"/>
      <c r="AH138" s="623"/>
      <c r="AI138" s="623"/>
      <c r="AJ138" s="623"/>
      <c r="AK138" s="624"/>
    </row>
    <row r="139" spans="1:37" x14ac:dyDescent="0.15">
      <c r="A139" s="625"/>
      <c r="B139" s="626"/>
      <c r="C139" s="626"/>
      <c r="D139" s="626"/>
      <c r="E139" s="626"/>
      <c r="F139" s="626"/>
      <c r="G139" s="627"/>
      <c r="H139" s="562"/>
      <c r="I139" s="562"/>
      <c r="J139" s="628" t="str">
        <f>IF(A139="","",INDEX(アーツ!$D:$D,MATCH(キャラクター!A139,アーツ!$C:$C,0)))</f>
        <v/>
      </c>
      <c r="K139" s="628"/>
      <c r="L139" s="628"/>
      <c r="M139" s="628"/>
      <c r="N139" s="628" t="str">
        <f>IF(A139="","",INDEX(アーツ!$E:$E,MATCH(キャラクター!A139,アーツ!$C:$C,0)))</f>
        <v/>
      </c>
      <c r="O139" s="628"/>
      <c r="P139" s="628"/>
      <c r="Q139" s="628"/>
      <c r="R139" s="628" t="str">
        <f>IF(A139="","",INDEX(アーツ!$F:$F,MATCH(キャラクター!A139,アーツ!$C:$C,0)))</f>
        <v/>
      </c>
      <c r="S139" s="628"/>
      <c r="T139" s="628"/>
      <c r="U139" s="628"/>
      <c r="V139" s="629" t="str">
        <f>IF(A139="","",INDEX(アーツ!$G:$G,MATCH(キャラクター!A139,アーツ!$C:$C,0)))</f>
        <v/>
      </c>
      <c r="W139" s="629"/>
      <c r="X139" s="630" t="str">
        <f>IF(A139="","",INDEX(アーツ!$H:$H,MATCH(キャラクター!A139,アーツ!$C:$C,0)))</f>
        <v/>
      </c>
      <c r="Y139" s="630"/>
      <c r="Z139" s="630"/>
      <c r="AA139" s="631"/>
      <c r="AB139" s="628" t="str">
        <f>IF(A139="","",INDEX(アーツ!$I:$I,MATCH(キャラクター!A139,アーツ!$C:$C,0)))</f>
        <v/>
      </c>
      <c r="AC139" s="628"/>
      <c r="AD139" s="628"/>
      <c r="AE139" s="628"/>
      <c r="AF139" s="628" t="str">
        <f>IF(A139="","",INDEX(アーツ!$J:$J,MATCH(キャラクター!A139,アーツ!$C:$C,0)))</f>
        <v/>
      </c>
      <c r="AG139" s="628"/>
      <c r="AH139" s="628"/>
      <c r="AI139" s="628"/>
      <c r="AJ139" s="632" t="str">
        <f>IF(A139="","",INDEX(アーツ!$K:$K,MATCH(キャラクター!A139,アーツ!$C:$C,0)))</f>
        <v/>
      </c>
      <c r="AK139" s="633"/>
    </row>
    <row r="140" spans="1:37" x14ac:dyDescent="0.15">
      <c r="A140" s="199" t="s">
        <v>2369</v>
      </c>
      <c r="B140" s="613" t="str">
        <f>IF(A139="","",INDEX(アーツ!$L:$L,MATCH(キャラクター!A139,アーツ!$C:$C,0)))</f>
        <v/>
      </c>
      <c r="C140" s="613"/>
      <c r="D140" s="613"/>
      <c r="E140" s="613"/>
      <c r="F140" s="613"/>
      <c r="G140" s="613"/>
      <c r="H140" s="613"/>
      <c r="I140" s="613"/>
      <c r="J140" s="613"/>
      <c r="K140" s="613"/>
      <c r="L140" s="613"/>
      <c r="M140" s="613"/>
      <c r="N140" s="613"/>
      <c r="O140" s="613"/>
      <c r="P140" s="613"/>
      <c r="Q140" s="613"/>
      <c r="R140" s="613"/>
      <c r="S140" s="613"/>
      <c r="T140" s="613"/>
      <c r="U140" s="613"/>
      <c r="V140" s="613"/>
      <c r="W140" s="613"/>
      <c r="X140" s="613"/>
      <c r="Y140" s="613"/>
      <c r="Z140" s="613"/>
      <c r="AA140" s="613"/>
      <c r="AB140" s="613"/>
      <c r="AC140" s="613"/>
      <c r="AD140" s="613"/>
      <c r="AE140" s="613"/>
      <c r="AF140" s="613"/>
      <c r="AG140" s="613"/>
      <c r="AH140" s="613"/>
      <c r="AI140" s="613"/>
      <c r="AJ140" s="613"/>
      <c r="AK140" s="614"/>
    </row>
    <row r="141" spans="1:37" ht="14.25" thickBot="1" x14ac:dyDescent="0.2">
      <c r="A141" s="200" t="s">
        <v>2370</v>
      </c>
      <c r="B141" s="615"/>
      <c r="C141" s="615"/>
      <c r="D141" s="615"/>
      <c r="E141" s="615"/>
      <c r="F141" s="615"/>
      <c r="G141" s="615"/>
      <c r="H141" s="615"/>
      <c r="I141" s="615"/>
      <c r="J141" s="615"/>
      <c r="K141" s="615"/>
      <c r="L141" s="615"/>
      <c r="M141" s="615"/>
      <c r="N141" s="615"/>
      <c r="O141" s="615"/>
      <c r="P141" s="615"/>
      <c r="Q141" s="615"/>
      <c r="R141" s="615"/>
      <c r="S141" s="615"/>
      <c r="T141" s="615"/>
      <c r="U141" s="615"/>
      <c r="V141" s="615"/>
      <c r="W141" s="615"/>
      <c r="X141" s="615"/>
      <c r="Y141" s="615"/>
      <c r="Z141" s="615"/>
      <c r="AA141" s="615"/>
      <c r="AB141" s="615"/>
      <c r="AC141" s="615"/>
      <c r="AD141" s="615"/>
      <c r="AE141" s="615"/>
      <c r="AF141" s="615"/>
      <c r="AG141" s="615"/>
      <c r="AH141" s="615"/>
      <c r="AI141" s="615"/>
      <c r="AJ141" s="615"/>
      <c r="AK141" s="616"/>
    </row>
    <row r="142" spans="1:37" x14ac:dyDescent="0.15">
      <c r="A142" s="617"/>
      <c r="B142" s="618"/>
      <c r="C142" s="618"/>
      <c r="D142" s="618"/>
      <c r="E142" s="618"/>
      <c r="F142" s="618"/>
      <c r="G142" s="619"/>
      <c r="H142" s="595"/>
      <c r="I142" s="595"/>
      <c r="J142" s="518" t="str">
        <f>IF(A142="","",INDEX(アーツ!$D:$D,MATCH(キャラクター!A142,アーツ!$C:$C,0)))</f>
        <v/>
      </c>
      <c r="K142" s="518"/>
      <c r="L142" s="518"/>
      <c r="M142" s="518"/>
      <c r="N142" s="518" t="str">
        <f>IF(A142="","",INDEX(アーツ!$E:$E,MATCH(キャラクター!A142,アーツ!$C:$C,0)))</f>
        <v/>
      </c>
      <c r="O142" s="518"/>
      <c r="P142" s="518"/>
      <c r="Q142" s="518"/>
      <c r="R142" s="518" t="str">
        <f>IF(A142="","",INDEX(アーツ!$F:$F,MATCH(キャラクター!A142,アーツ!$C:$C,0)))</f>
        <v/>
      </c>
      <c r="S142" s="518"/>
      <c r="T142" s="518"/>
      <c r="U142" s="518"/>
      <c r="V142" s="620" t="str">
        <f>IF(A142="","",INDEX(アーツ!$G:$G,MATCH(キャラクター!A142,アーツ!$C:$C,0)))</f>
        <v/>
      </c>
      <c r="W142" s="620"/>
      <c r="X142" s="621" t="str">
        <f>IF(A142="","",INDEX(アーツ!$H:$H,MATCH(キャラクター!A142,アーツ!$C:$C,0)))</f>
        <v/>
      </c>
      <c r="Y142" s="621"/>
      <c r="Z142" s="621"/>
      <c r="AA142" s="622"/>
      <c r="AB142" s="518" t="str">
        <f>IF(A142="","",INDEX(アーツ!$I:$I,MATCH(キャラクター!A142,アーツ!$C:$C,0)))</f>
        <v/>
      </c>
      <c r="AC142" s="518"/>
      <c r="AD142" s="518"/>
      <c r="AE142" s="518"/>
      <c r="AF142" s="518" t="str">
        <f>IF(A142="","",INDEX(アーツ!$J:$J,MATCH(キャラクター!A142,アーツ!$C:$C,0)))</f>
        <v/>
      </c>
      <c r="AG142" s="518"/>
      <c r="AH142" s="518"/>
      <c r="AI142" s="518"/>
      <c r="AJ142" s="599" t="str">
        <f>IF(A142="","",INDEX(アーツ!$K:$K,MATCH(キャラクター!A142,アーツ!$C:$C,0)))</f>
        <v/>
      </c>
      <c r="AK142" s="600"/>
    </row>
    <row r="143" spans="1:37" x14ac:dyDescent="0.15">
      <c r="A143" s="199" t="s">
        <v>2369</v>
      </c>
      <c r="B143" s="613" t="str">
        <f>IF(A142="","",INDEX(アーツ!$L:$L,MATCH(キャラクター!A142,アーツ!$C:$C,0)))</f>
        <v/>
      </c>
      <c r="C143" s="613"/>
      <c r="D143" s="613"/>
      <c r="E143" s="613"/>
      <c r="F143" s="613"/>
      <c r="G143" s="613"/>
      <c r="H143" s="613"/>
      <c r="I143" s="613"/>
      <c r="J143" s="613"/>
      <c r="K143" s="613"/>
      <c r="L143" s="613"/>
      <c r="M143" s="613"/>
      <c r="N143" s="613"/>
      <c r="O143" s="613"/>
      <c r="P143" s="613"/>
      <c r="Q143" s="613"/>
      <c r="R143" s="613"/>
      <c r="S143" s="613"/>
      <c r="T143" s="613"/>
      <c r="U143" s="613"/>
      <c r="V143" s="613"/>
      <c r="W143" s="613"/>
      <c r="X143" s="613"/>
      <c r="Y143" s="613"/>
      <c r="Z143" s="613"/>
      <c r="AA143" s="613"/>
      <c r="AB143" s="613"/>
      <c r="AC143" s="613"/>
      <c r="AD143" s="613"/>
      <c r="AE143" s="613"/>
      <c r="AF143" s="613"/>
      <c r="AG143" s="613"/>
      <c r="AH143" s="613"/>
      <c r="AI143" s="613"/>
      <c r="AJ143" s="613"/>
      <c r="AK143" s="614"/>
    </row>
    <row r="144" spans="1:37" ht="14.25" thickBot="1" x14ac:dyDescent="0.2">
      <c r="A144" s="201" t="s">
        <v>2370</v>
      </c>
      <c r="B144" s="623"/>
      <c r="C144" s="623"/>
      <c r="D144" s="623"/>
      <c r="E144" s="623"/>
      <c r="F144" s="623"/>
      <c r="G144" s="623"/>
      <c r="H144" s="623"/>
      <c r="I144" s="623"/>
      <c r="J144" s="623"/>
      <c r="K144" s="623"/>
      <c r="L144" s="623"/>
      <c r="M144" s="623"/>
      <c r="N144" s="623"/>
      <c r="O144" s="623"/>
      <c r="P144" s="623"/>
      <c r="Q144" s="623"/>
      <c r="R144" s="623"/>
      <c r="S144" s="623"/>
      <c r="T144" s="623"/>
      <c r="U144" s="623"/>
      <c r="V144" s="623"/>
      <c r="W144" s="623"/>
      <c r="X144" s="623"/>
      <c r="Y144" s="623"/>
      <c r="Z144" s="623"/>
      <c r="AA144" s="623"/>
      <c r="AB144" s="623"/>
      <c r="AC144" s="623"/>
      <c r="AD144" s="623"/>
      <c r="AE144" s="623"/>
      <c r="AF144" s="623"/>
      <c r="AG144" s="623"/>
      <c r="AH144" s="623"/>
      <c r="AI144" s="623"/>
      <c r="AJ144" s="623"/>
      <c r="AK144" s="624"/>
    </row>
    <row r="145" spans="1:37" x14ac:dyDescent="0.15">
      <c r="A145" s="625"/>
      <c r="B145" s="626"/>
      <c r="C145" s="626"/>
      <c r="D145" s="626"/>
      <c r="E145" s="626"/>
      <c r="F145" s="626"/>
      <c r="G145" s="627"/>
      <c r="H145" s="562"/>
      <c r="I145" s="562"/>
      <c r="J145" s="628" t="str">
        <f>IF(A145="","",INDEX(アーツ!$D:$D,MATCH(キャラクター!A145,アーツ!$C:$C,0)))</f>
        <v/>
      </c>
      <c r="K145" s="628"/>
      <c r="L145" s="628"/>
      <c r="M145" s="628"/>
      <c r="N145" s="628" t="str">
        <f>IF(A145="","",INDEX(アーツ!$E:$E,MATCH(キャラクター!A145,アーツ!$C:$C,0)))</f>
        <v/>
      </c>
      <c r="O145" s="628"/>
      <c r="P145" s="628"/>
      <c r="Q145" s="628"/>
      <c r="R145" s="628" t="str">
        <f>IF(A145="","",INDEX(アーツ!$F:$F,MATCH(キャラクター!A145,アーツ!$C:$C,0)))</f>
        <v/>
      </c>
      <c r="S145" s="628"/>
      <c r="T145" s="628"/>
      <c r="U145" s="628"/>
      <c r="V145" s="629" t="str">
        <f>IF(A145="","",INDEX(アーツ!$G:$G,MATCH(キャラクター!A145,アーツ!$C:$C,0)))</f>
        <v/>
      </c>
      <c r="W145" s="629"/>
      <c r="X145" s="630" t="str">
        <f>IF(A145="","",INDEX(アーツ!$H:$H,MATCH(キャラクター!A145,アーツ!$C:$C,0)))</f>
        <v/>
      </c>
      <c r="Y145" s="630"/>
      <c r="Z145" s="630"/>
      <c r="AA145" s="631"/>
      <c r="AB145" s="628" t="str">
        <f>IF(A145="","",INDEX(アーツ!$I:$I,MATCH(キャラクター!A145,アーツ!$C:$C,0)))</f>
        <v/>
      </c>
      <c r="AC145" s="628"/>
      <c r="AD145" s="628"/>
      <c r="AE145" s="628"/>
      <c r="AF145" s="628" t="str">
        <f>IF(A145="","",INDEX(アーツ!$J:$J,MATCH(キャラクター!A145,アーツ!$C:$C,0)))</f>
        <v/>
      </c>
      <c r="AG145" s="628"/>
      <c r="AH145" s="628"/>
      <c r="AI145" s="628"/>
      <c r="AJ145" s="632" t="str">
        <f>IF(A145="","",INDEX(アーツ!$K:$K,MATCH(キャラクター!A145,アーツ!$C:$C,0)))</f>
        <v/>
      </c>
      <c r="AK145" s="633"/>
    </row>
    <row r="146" spans="1:37" x14ac:dyDescent="0.15">
      <c r="A146" s="199" t="s">
        <v>2369</v>
      </c>
      <c r="B146" s="613" t="str">
        <f>IF(A145="","",INDEX(アーツ!$L:$L,MATCH(キャラクター!A145,アーツ!$C:$C,0)))</f>
        <v/>
      </c>
      <c r="C146" s="613"/>
      <c r="D146" s="613"/>
      <c r="E146" s="613"/>
      <c r="F146" s="613"/>
      <c r="G146" s="613"/>
      <c r="H146" s="613"/>
      <c r="I146" s="613"/>
      <c r="J146" s="613"/>
      <c r="K146" s="613"/>
      <c r="L146" s="613"/>
      <c r="M146" s="613"/>
      <c r="N146" s="613"/>
      <c r="O146" s="613"/>
      <c r="P146" s="613"/>
      <c r="Q146" s="613"/>
      <c r="R146" s="613"/>
      <c r="S146" s="613"/>
      <c r="T146" s="613"/>
      <c r="U146" s="613"/>
      <c r="V146" s="613"/>
      <c r="W146" s="613"/>
      <c r="X146" s="613"/>
      <c r="Y146" s="613"/>
      <c r="Z146" s="613"/>
      <c r="AA146" s="613"/>
      <c r="AB146" s="613"/>
      <c r="AC146" s="613"/>
      <c r="AD146" s="613"/>
      <c r="AE146" s="613"/>
      <c r="AF146" s="613"/>
      <c r="AG146" s="613"/>
      <c r="AH146" s="613"/>
      <c r="AI146" s="613"/>
      <c r="AJ146" s="613"/>
      <c r="AK146" s="614"/>
    </row>
    <row r="147" spans="1:37" ht="14.25" thickBot="1" x14ac:dyDescent="0.2">
      <c r="A147" s="200" t="s">
        <v>2370</v>
      </c>
      <c r="B147" s="615"/>
      <c r="C147" s="615"/>
      <c r="D147" s="615"/>
      <c r="E147" s="615"/>
      <c r="F147" s="615"/>
      <c r="G147" s="615"/>
      <c r="H147" s="615"/>
      <c r="I147" s="615"/>
      <c r="J147" s="615"/>
      <c r="K147" s="615"/>
      <c r="L147" s="615"/>
      <c r="M147" s="615"/>
      <c r="N147" s="615"/>
      <c r="O147" s="615"/>
      <c r="P147" s="615"/>
      <c r="Q147" s="615"/>
      <c r="R147" s="615"/>
      <c r="S147" s="615"/>
      <c r="T147" s="615"/>
      <c r="U147" s="615"/>
      <c r="V147" s="615"/>
      <c r="W147" s="615"/>
      <c r="X147" s="615"/>
      <c r="Y147" s="615"/>
      <c r="Z147" s="615"/>
      <c r="AA147" s="615"/>
      <c r="AB147" s="615"/>
      <c r="AC147" s="615"/>
      <c r="AD147" s="615"/>
      <c r="AE147" s="615"/>
      <c r="AF147" s="615"/>
      <c r="AG147" s="615"/>
      <c r="AH147" s="615"/>
      <c r="AI147" s="615"/>
      <c r="AJ147" s="615"/>
      <c r="AK147" s="616"/>
    </row>
    <row r="148" spans="1:37" ht="14.25" thickBot="1" x14ac:dyDescent="0.2">
      <c r="A148" s="105"/>
      <c r="B148" s="105"/>
      <c r="C148" s="105"/>
      <c r="D148" s="105"/>
      <c r="E148" s="105"/>
      <c r="F148" s="105"/>
      <c r="G148" s="105"/>
      <c r="H148" s="105"/>
      <c r="I148" s="105"/>
      <c r="J148" s="105"/>
      <c r="K148" s="105"/>
      <c r="L148" s="105"/>
      <c r="M148" s="105"/>
      <c r="N148" s="105"/>
      <c r="O148" s="105"/>
      <c r="P148" s="105"/>
      <c r="Q148" s="105"/>
      <c r="R148" s="105"/>
      <c r="S148" s="105"/>
      <c r="T148" s="105"/>
      <c r="U148" s="105"/>
      <c r="V148" s="666" t="s">
        <v>2371</v>
      </c>
      <c r="W148" s="666"/>
      <c r="X148" s="666"/>
      <c r="Y148" s="666"/>
      <c r="Z148" s="666"/>
      <c r="AA148" s="666"/>
      <c r="AB148" s="665"/>
      <c r="AC148" s="665"/>
      <c r="AD148" s="669" t="s">
        <v>2372</v>
      </c>
      <c r="AE148" s="406"/>
      <c r="AF148" s="406"/>
      <c r="AG148" s="406"/>
      <c r="AH148" s="406"/>
      <c r="AI148" s="670"/>
      <c r="AJ148" s="634">
        <f>SUM(H103,H106,H109,H112,H115,H118,H121,H124,H127,H130,H133,H136,H139,H142,H145)-AB148</f>
        <v>0</v>
      </c>
      <c r="AK148" s="634"/>
    </row>
    <row r="149" spans="1:37" x14ac:dyDescent="0.15">
      <c r="A149" s="649" t="s">
        <v>2716</v>
      </c>
      <c r="B149" s="650"/>
      <c r="C149" s="650"/>
      <c r="D149" s="650"/>
      <c r="E149" s="650"/>
      <c r="F149" s="650"/>
      <c r="G149" s="650"/>
      <c r="H149" s="650"/>
      <c r="I149" s="650"/>
      <c r="J149" s="650"/>
      <c r="K149" s="650"/>
      <c r="L149" s="650"/>
      <c r="M149" s="650"/>
      <c r="N149" s="650"/>
      <c r="O149" s="650"/>
      <c r="P149" s="650"/>
      <c r="Q149" s="650"/>
      <c r="R149" s="650"/>
      <c r="S149" s="319" t="s">
        <v>947</v>
      </c>
      <c r="T149" s="320"/>
      <c r="U149" s="320"/>
      <c r="V149" s="320"/>
      <c r="W149" s="655"/>
      <c r="X149" s="656"/>
      <c r="Y149" s="405"/>
      <c r="Z149" s="406"/>
      <c r="AA149" s="406"/>
      <c r="AB149" s="406"/>
      <c r="AC149" s="406"/>
      <c r="AD149" s="406"/>
      <c r="AE149" s="406"/>
      <c r="AF149" s="406"/>
      <c r="AG149" s="406"/>
      <c r="AH149" s="406"/>
      <c r="AI149" s="406"/>
      <c r="AJ149" s="406"/>
      <c r="AK149" s="407"/>
    </row>
    <row r="150" spans="1:37" x14ac:dyDescent="0.15">
      <c r="A150" s="651"/>
      <c r="B150" s="652"/>
      <c r="C150" s="652"/>
      <c r="D150" s="652"/>
      <c r="E150" s="652"/>
      <c r="F150" s="652"/>
      <c r="G150" s="652"/>
      <c r="H150" s="652"/>
      <c r="I150" s="652"/>
      <c r="J150" s="652"/>
      <c r="K150" s="652"/>
      <c r="L150" s="652"/>
      <c r="M150" s="652"/>
      <c r="N150" s="652"/>
      <c r="O150" s="652"/>
      <c r="P150" s="652"/>
      <c r="Q150" s="652"/>
      <c r="R150" s="652"/>
      <c r="S150" s="416" t="s">
        <v>630</v>
      </c>
      <c r="T150" s="417"/>
      <c r="U150" s="417"/>
      <c r="V150" s="417"/>
      <c r="W150" s="369"/>
      <c r="X150" s="415"/>
      <c r="Y150" s="408"/>
      <c r="Z150" s="409"/>
      <c r="AA150" s="409"/>
      <c r="AB150" s="409"/>
      <c r="AC150" s="409"/>
      <c r="AD150" s="409"/>
      <c r="AE150" s="409"/>
      <c r="AF150" s="409"/>
      <c r="AG150" s="409"/>
      <c r="AH150" s="409"/>
      <c r="AI150" s="409"/>
      <c r="AJ150" s="409"/>
      <c r="AK150" s="410"/>
    </row>
    <row r="151" spans="1:37" ht="14.25" thickBot="1" x14ac:dyDescent="0.2">
      <c r="A151" s="653"/>
      <c r="B151" s="654"/>
      <c r="C151" s="654"/>
      <c r="D151" s="654"/>
      <c r="E151" s="654"/>
      <c r="F151" s="654"/>
      <c r="G151" s="654"/>
      <c r="H151" s="654"/>
      <c r="I151" s="654"/>
      <c r="J151" s="654"/>
      <c r="K151" s="654"/>
      <c r="L151" s="654"/>
      <c r="M151" s="654"/>
      <c r="N151" s="654"/>
      <c r="O151" s="654"/>
      <c r="P151" s="654"/>
      <c r="Q151" s="654"/>
      <c r="R151" s="654"/>
      <c r="S151" s="325" t="s">
        <v>631</v>
      </c>
      <c r="T151" s="326"/>
      <c r="U151" s="326"/>
      <c r="V151" s="326"/>
      <c r="W151" s="657">
        <f>AR24</f>
        <v>-100</v>
      </c>
      <c r="X151" s="658"/>
      <c r="Y151" s="635"/>
      <c r="Z151" s="636"/>
      <c r="AA151" s="636"/>
      <c r="AB151" s="636"/>
      <c r="AC151" s="636"/>
      <c r="AD151" s="636"/>
      <c r="AE151" s="636"/>
      <c r="AF151" s="636"/>
      <c r="AG151" s="636"/>
      <c r="AH151" s="636"/>
      <c r="AI151" s="636"/>
      <c r="AJ151" s="636"/>
      <c r="AK151" s="637"/>
    </row>
    <row r="152" spans="1:37" ht="13.5" customHeight="1" thickBot="1" x14ac:dyDescent="0.2">
      <c r="A152" s="714" t="s">
        <v>908</v>
      </c>
      <c r="B152" s="715"/>
      <c r="C152" s="715"/>
      <c r="D152" s="715"/>
      <c r="E152" s="715"/>
      <c r="F152" s="715"/>
      <c r="G152" s="716">
        <f>H4</f>
        <v>0</v>
      </c>
      <c r="H152" s="716"/>
      <c r="I152" s="716"/>
      <c r="J152" s="716"/>
      <c r="K152" s="716"/>
      <c r="L152" s="716"/>
      <c r="M152" s="716"/>
      <c r="N152" s="716"/>
      <c r="O152" s="716"/>
      <c r="P152" s="716"/>
      <c r="Q152" s="716"/>
      <c r="R152" s="716"/>
      <c r="S152" s="717" t="s">
        <v>619</v>
      </c>
      <c r="T152" s="717"/>
      <c r="U152" s="717"/>
      <c r="V152" s="717"/>
      <c r="W152" s="717"/>
      <c r="X152" s="717"/>
      <c r="Y152" s="718">
        <f>H7</f>
        <v>0</v>
      </c>
      <c r="Z152" s="718"/>
      <c r="AA152" s="718"/>
      <c r="AB152" s="718"/>
      <c r="AC152" s="718"/>
      <c r="AD152" s="718"/>
      <c r="AE152" s="718"/>
      <c r="AF152" s="718"/>
      <c r="AG152" s="718"/>
      <c r="AH152" s="718"/>
      <c r="AI152" s="718"/>
      <c r="AJ152" s="718"/>
      <c r="AK152" s="719"/>
    </row>
    <row r="153" spans="1:37" ht="14.25" thickBot="1" x14ac:dyDescent="0.2">
      <c r="F153" s="109"/>
      <c r="G153" s="109"/>
      <c r="H153" s="109"/>
      <c r="I153" s="109"/>
      <c r="J153" s="109"/>
      <c r="K153" s="109"/>
      <c r="L153" s="109"/>
      <c r="M153" s="109"/>
      <c r="N153" s="109"/>
      <c r="O153" s="109"/>
      <c r="P153" s="109"/>
      <c r="Q153" s="109"/>
      <c r="R153" s="109"/>
      <c r="V153" s="109"/>
      <c r="W153" s="105"/>
      <c r="X153" s="105"/>
      <c r="Y153" s="105"/>
      <c r="Z153" s="105"/>
      <c r="AA153" s="105"/>
      <c r="AB153" s="105"/>
      <c r="AC153" s="105"/>
      <c r="AD153" s="105"/>
      <c r="AE153" s="105"/>
      <c r="AF153" s="105"/>
      <c r="AG153" s="105"/>
      <c r="AH153" s="105"/>
      <c r="AI153" s="105"/>
      <c r="AJ153" s="105"/>
      <c r="AK153" s="105"/>
    </row>
    <row r="154" spans="1:37" ht="14.25" thickBot="1" x14ac:dyDescent="0.2">
      <c r="A154" s="663" t="s">
        <v>2717</v>
      </c>
      <c r="B154" s="664"/>
      <c r="C154" s="675"/>
      <c r="D154" s="675"/>
      <c r="E154" s="675"/>
      <c r="F154" s="675"/>
      <c r="G154" s="675"/>
      <c r="H154" s="675"/>
      <c r="I154" s="675"/>
      <c r="J154" s="675"/>
      <c r="K154" s="675"/>
      <c r="L154" s="675"/>
      <c r="M154" s="675"/>
      <c r="N154" s="675"/>
      <c r="O154" s="675"/>
      <c r="P154" s="675"/>
      <c r="Q154" s="675"/>
      <c r="R154" s="676"/>
      <c r="S154" s="109"/>
      <c r="T154" s="663" t="s">
        <v>2717</v>
      </c>
      <c r="U154" s="664"/>
      <c r="V154" s="675"/>
      <c r="W154" s="675"/>
      <c r="X154" s="675"/>
      <c r="Y154" s="675"/>
      <c r="Z154" s="675"/>
      <c r="AA154" s="675"/>
      <c r="AB154" s="675"/>
      <c r="AC154" s="675"/>
      <c r="AD154" s="675"/>
      <c r="AE154" s="675"/>
      <c r="AF154" s="675"/>
      <c r="AG154" s="675"/>
      <c r="AH154" s="675"/>
      <c r="AI154" s="675"/>
      <c r="AJ154" s="675"/>
      <c r="AK154" s="676"/>
    </row>
    <row r="155" spans="1:37" x14ac:dyDescent="0.15">
      <c r="A155" s="659" t="s">
        <v>2718</v>
      </c>
      <c r="B155" s="660"/>
      <c r="C155" s="244" t="s">
        <v>2728</v>
      </c>
      <c r="D155" s="710"/>
      <c r="E155" s="711"/>
      <c r="F155" s="245" t="s">
        <v>2729</v>
      </c>
      <c r="G155" s="712"/>
      <c r="H155" s="711"/>
      <c r="I155" s="245" t="s">
        <v>2730</v>
      </c>
      <c r="J155" s="660" t="s">
        <v>2723</v>
      </c>
      <c r="K155" s="660"/>
      <c r="L155" s="660"/>
      <c r="M155" s="660"/>
      <c r="N155" s="712"/>
      <c r="O155" s="712"/>
      <c r="P155" s="712"/>
      <c r="Q155" s="712"/>
      <c r="R155" s="713"/>
      <c r="S155" s="109"/>
      <c r="T155" s="659" t="s">
        <v>2718</v>
      </c>
      <c r="U155" s="660"/>
      <c r="V155" s="244" t="s">
        <v>2728</v>
      </c>
      <c r="W155" s="710"/>
      <c r="X155" s="711"/>
      <c r="Y155" s="245" t="s">
        <v>2729</v>
      </c>
      <c r="Z155" s="712"/>
      <c r="AA155" s="711"/>
      <c r="AB155" s="245" t="s">
        <v>2730</v>
      </c>
      <c r="AC155" s="660" t="s">
        <v>2723</v>
      </c>
      <c r="AD155" s="660"/>
      <c r="AE155" s="660"/>
      <c r="AF155" s="660"/>
      <c r="AG155" s="712"/>
      <c r="AH155" s="712"/>
      <c r="AI155" s="712"/>
      <c r="AJ155" s="712"/>
      <c r="AK155" s="713"/>
    </row>
    <row r="156" spans="1:37" x14ac:dyDescent="0.15">
      <c r="A156" s="638" t="s">
        <v>2724</v>
      </c>
      <c r="B156" s="639"/>
      <c r="C156" s="611"/>
      <c r="D156" s="611"/>
      <c r="E156" s="611"/>
      <c r="F156" s="611"/>
      <c r="G156" s="611"/>
      <c r="H156" s="682"/>
      <c r="I156" s="246" t="s">
        <v>2731</v>
      </c>
      <c r="J156" s="639" t="s">
        <v>2725</v>
      </c>
      <c r="K156" s="639"/>
      <c r="L156" s="667"/>
      <c r="M156" s="667"/>
      <c r="N156" s="667"/>
      <c r="O156" s="667"/>
      <c r="P156" s="667"/>
      <c r="Q156" s="667"/>
      <c r="R156" s="671"/>
      <c r="S156" s="109"/>
      <c r="T156" s="638" t="s">
        <v>2724</v>
      </c>
      <c r="U156" s="639"/>
      <c r="V156" s="611"/>
      <c r="W156" s="611"/>
      <c r="X156" s="611"/>
      <c r="Y156" s="611"/>
      <c r="Z156" s="611"/>
      <c r="AA156" s="682"/>
      <c r="AB156" s="246" t="s">
        <v>2731</v>
      </c>
      <c r="AC156" s="639" t="s">
        <v>2725</v>
      </c>
      <c r="AD156" s="639"/>
      <c r="AE156" s="667"/>
      <c r="AF156" s="667"/>
      <c r="AG156" s="667"/>
      <c r="AH156" s="667"/>
      <c r="AI156" s="667"/>
      <c r="AJ156" s="667"/>
      <c r="AK156" s="671"/>
    </row>
    <row r="157" spans="1:37" x14ac:dyDescent="0.15">
      <c r="A157" s="638" t="s">
        <v>2719</v>
      </c>
      <c r="B157" s="639"/>
      <c r="C157" s="639"/>
      <c r="D157" s="639"/>
      <c r="E157" s="639"/>
      <c r="F157" s="667"/>
      <c r="G157" s="667"/>
      <c r="H157" s="668"/>
      <c r="I157" s="246" t="s">
        <v>2732</v>
      </c>
      <c r="J157" s="639" t="s">
        <v>2726</v>
      </c>
      <c r="K157" s="639"/>
      <c r="L157" s="667"/>
      <c r="M157" s="667"/>
      <c r="N157" s="667"/>
      <c r="O157" s="667"/>
      <c r="P157" s="667"/>
      <c r="Q157" s="667"/>
      <c r="R157" s="671"/>
      <c r="S157" s="109"/>
      <c r="T157" s="638" t="s">
        <v>2719</v>
      </c>
      <c r="U157" s="639"/>
      <c r="V157" s="639"/>
      <c r="W157" s="639"/>
      <c r="X157" s="639"/>
      <c r="Y157" s="667"/>
      <c r="Z157" s="667"/>
      <c r="AA157" s="668"/>
      <c r="AB157" s="246" t="s">
        <v>2732</v>
      </c>
      <c r="AC157" s="639" t="s">
        <v>2726</v>
      </c>
      <c r="AD157" s="639"/>
      <c r="AE157" s="667"/>
      <c r="AF157" s="667"/>
      <c r="AG157" s="667"/>
      <c r="AH157" s="667"/>
      <c r="AI157" s="667"/>
      <c r="AJ157" s="667"/>
      <c r="AK157" s="671"/>
    </row>
    <row r="158" spans="1:37" x14ac:dyDescent="0.15">
      <c r="A158" s="680" t="s">
        <v>2720</v>
      </c>
      <c r="B158" s="681"/>
      <c r="C158" s="683"/>
      <c r="D158" s="683"/>
      <c r="E158" s="683"/>
      <c r="F158" s="683"/>
      <c r="G158" s="683"/>
      <c r="H158" s="683"/>
      <c r="I158" s="683"/>
      <c r="J158" s="672" t="s">
        <v>2733</v>
      </c>
      <c r="K158" s="672"/>
      <c r="L158" s="672"/>
      <c r="M158" s="672"/>
      <c r="N158" s="673"/>
      <c r="O158" s="673"/>
      <c r="P158" s="673"/>
      <c r="Q158" s="673"/>
      <c r="R158" s="674"/>
      <c r="S158" s="109"/>
      <c r="T158" s="680" t="s">
        <v>2720</v>
      </c>
      <c r="U158" s="681"/>
      <c r="V158" s="683"/>
      <c r="W158" s="683"/>
      <c r="X158" s="683"/>
      <c r="Y158" s="683"/>
      <c r="Z158" s="683"/>
      <c r="AA158" s="683"/>
      <c r="AB158" s="683"/>
      <c r="AC158" s="672" t="s">
        <v>2733</v>
      </c>
      <c r="AD158" s="672"/>
      <c r="AE158" s="672"/>
      <c r="AF158" s="672"/>
      <c r="AG158" s="673"/>
      <c r="AH158" s="673"/>
      <c r="AI158" s="673"/>
      <c r="AJ158" s="673"/>
      <c r="AK158" s="674"/>
    </row>
    <row r="159" spans="1:37" x14ac:dyDescent="0.15">
      <c r="A159" s="638" t="s">
        <v>2727</v>
      </c>
      <c r="B159" s="639"/>
      <c r="C159" s="639"/>
      <c r="D159" s="639"/>
      <c r="E159" s="640"/>
      <c r="F159" s="640"/>
      <c r="G159" s="640"/>
      <c r="H159" s="640"/>
      <c r="I159" s="640"/>
      <c r="J159" s="640"/>
      <c r="K159" s="640"/>
      <c r="L159" s="640"/>
      <c r="M159" s="640"/>
      <c r="N159" s="640"/>
      <c r="O159" s="640"/>
      <c r="P159" s="640"/>
      <c r="Q159" s="640"/>
      <c r="R159" s="641"/>
      <c r="S159" s="109"/>
      <c r="T159" s="638" t="s">
        <v>2727</v>
      </c>
      <c r="U159" s="639"/>
      <c r="V159" s="639"/>
      <c r="W159" s="639"/>
      <c r="X159" s="640"/>
      <c r="Y159" s="640"/>
      <c r="Z159" s="640"/>
      <c r="AA159" s="640"/>
      <c r="AB159" s="640"/>
      <c r="AC159" s="640"/>
      <c r="AD159" s="640"/>
      <c r="AE159" s="640"/>
      <c r="AF159" s="640"/>
      <c r="AG159" s="640"/>
      <c r="AH159" s="640"/>
      <c r="AI159" s="640"/>
      <c r="AJ159" s="640"/>
      <c r="AK159" s="641"/>
    </row>
    <row r="160" spans="1:37" x14ac:dyDescent="0.15">
      <c r="A160" s="638" t="s">
        <v>2721</v>
      </c>
      <c r="B160" s="639"/>
      <c r="C160" s="639"/>
      <c r="D160" s="639"/>
      <c r="E160" s="639"/>
      <c r="F160" s="640"/>
      <c r="G160" s="640"/>
      <c r="H160" s="640"/>
      <c r="I160" s="640"/>
      <c r="J160" s="640"/>
      <c r="K160" s="640"/>
      <c r="L160" s="640"/>
      <c r="M160" s="640"/>
      <c r="N160" s="640"/>
      <c r="O160" s="640"/>
      <c r="P160" s="640"/>
      <c r="Q160" s="640"/>
      <c r="R160" s="641"/>
      <c r="S160" s="109"/>
      <c r="T160" s="638" t="s">
        <v>2721</v>
      </c>
      <c r="U160" s="639"/>
      <c r="V160" s="639"/>
      <c r="W160" s="639"/>
      <c r="X160" s="639"/>
      <c r="Y160" s="640"/>
      <c r="Z160" s="640"/>
      <c r="AA160" s="640"/>
      <c r="AB160" s="640"/>
      <c r="AC160" s="640"/>
      <c r="AD160" s="640"/>
      <c r="AE160" s="640"/>
      <c r="AF160" s="640"/>
      <c r="AG160" s="640"/>
      <c r="AH160" s="640"/>
      <c r="AI160" s="640"/>
      <c r="AJ160" s="640"/>
      <c r="AK160" s="641"/>
    </row>
    <row r="161" spans="1:37" x14ac:dyDescent="0.15">
      <c r="A161" s="642"/>
      <c r="B161" s="611"/>
      <c r="C161" s="611"/>
      <c r="D161" s="611"/>
      <c r="E161" s="611"/>
      <c r="F161" s="611"/>
      <c r="G161" s="611"/>
      <c r="H161" s="611"/>
      <c r="I161" s="611"/>
      <c r="J161" s="611"/>
      <c r="K161" s="611"/>
      <c r="L161" s="611"/>
      <c r="M161" s="611"/>
      <c r="N161" s="611"/>
      <c r="O161" s="611"/>
      <c r="P161" s="611"/>
      <c r="Q161" s="611"/>
      <c r="R161" s="643"/>
      <c r="S161" s="109"/>
      <c r="T161" s="642"/>
      <c r="U161" s="611"/>
      <c r="V161" s="611"/>
      <c r="W161" s="611"/>
      <c r="X161" s="611"/>
      <c r="Y161" s="611"/>
      <c r="Z161" s="611"/>
      <c r="AA161" s="611"/>
      <c r="AB161" s="611"/>
      <c r="AC161" s="611"/>
      <c r="AD161" s="611"/>
      <c r="AE161" s="611"/>
      <c r="AF161" s="611"/>
      <c r="AG161" s="611"/>
      <c r="AH161" s="611"/>
      <c r="AI161" s="611"/>
      <c r="AJ161" s="611"/>
      <c r="AK161" s="643"/>
    </row>
    <row r="162" spans="1:37" x14ac:dyDescent="0.15">
      <c r="A162" s="661" t="s">
        <v>2722</v>
      </c>
      <c r="B162" s="662"/>
      <c r="C162" s="644"/>
      <c r="D162" s="644"/>
      <c r="E162" s="644"/>
      <c r="F162" s="644"/>
      <c r="G162" s="644"/>
      <c r="H162" s="644"/>
      <c r="I162" s="644"/>
      <c r="J162" s="644"/>
      <c r="K162" s="644"/>
      <c r="L162" s="644"/>
      <c r="M162" s="644"/>
      <c r="N162" s="644"/>
      <c r="O162" s="644"/>
      <c r="P162" s="644"/>
      <c r="Q162" s="644"/>
      <c r="R162" s="645"/>
      <c r="S162" s="109"/>
      <c r="T162" s="661" t="s">
        <v>2722</v>
      </c>
      <c r="U162" s="662"/>
      <c r="V162" s="644"/>
      <c r="W162" s="644"/>
      <c r="X162" s="644"/>
      <c r="Y162" s="644"/>
      <c r="Z162" s="644"/>
      <c r="AA162" s="644"/>
      <c r="AB162" s="644"/>
      <c r="AC162" s="644"/>
      <c r="AD162" s="644"/>
      <c r="AE162" s="644"/>
      <c r="AF162" s="644"/>
      <c r="AG162" s="644"/>
      <c r="AH162" s="644"/>
      <c r="AI162" s="644"/>
      <c r="AJ162" s="644"/>
      <c r="AK162" s="645"/>
    </row>
    <row r="163" spans="1:37" ht="14.25" thickBot="1" x14ac:dyDescent="0.2">
      <c r="A163" s="646"/>
      <c r="B163" s="647"/>
      <c r="C163" s="647"/>
      <c r="D163" s="647"/>
      <c r="E163" s="647"/>
      <c r="F163" s="647"/>
      <c r="G163" s="647"/>
      <c r="H163" s="647"/>
      <c r="I163" s="647"/>
      <c r="J163" s="647"/>
      <c r="K163" s="647"/>
      <c r="L163" s="647"/>
      <c r="M163" s="647"/>
      <c r="N163" s="647"/>
      <c r="O163" s="647"/>
      <c r="P163" s="647"/>
      <c r="Q163" s="647"/>
      <c r="R163" s="648"/>
      <c r="S163" s="109"/>
      <c r="T163" s="646"/>
      <c r="U163" s="647"/>
      <c r="V163" s="647"/>
      <c r="W163" s="647"/>
      <c r="X163" s="647"/>
      <c r="Y163" s="647"/>
      <c r="Z163" s="647"/>
      <c r="AA163" s="647"/>
      <c r="AB163" s="647"/>
      <c r="AC163" s="647"/>
      <c r="AD163" s="647"/>
      <c r="AE163" s="647"/>
      <c r="AF163" s="647"/>
      <c r="AG163" s="647"/>
      <c r="AH163" s="647"/>
      <c r="AI163" s="647"/>
      <c r="AJ163" s="647"/>
      <c r="AK163" s="648"/>
    </row>
    <row r="164" spans="1:37" ht="14.25" thickBot="1" x14ac:dyDescent="0.2">
      <c r="S164" s="109"/>
      <c r="T164" s="109"/>
      <c r="U164" s="109"/>
      <c r="V164" s="178"/>
      <c r="W164" s="178"/>
      <c r="X164" s="178"/>
      <c r="Y164" s="178"/>
      <c r="Z164" s="178"/>
      <c r="AA164" s="178"/>
      <c r="AB164" s="178"/>
      <c r="AC164" s="178"/>
      <c r="AD164" s="178"/>
      <c r="AE164" s="178"/>
      <c r="AF164" s="178"/>
      <c r="AG164" s="178"/>
      <c r="AH164" s="178"/>
      <c r="AI164" s="109"/>
      <c r="AJ164" s="109"/>
      <c r="AK164" s="109"/>
    </row>
    <row r="165" spans="1:37" ht="14.25" thickBot="1" x14ac:dyDescent="0.2">
      <c r="A165" s="663" t="s">
        <v>2717</v>
      </c>
      <c r="B165" s="664"/>
      <c r="C165" s="675"/>
      <c r="D165" s="675"/>
      <c r="E165" s="675"/>
      <c r="F165" s="675"/>
      <c r="G165" s="675"/>
      <c r="H165" s="675"/>
      <c r="I165" s="675"/>
      <c r="J165" s="675"/>
      <c r="K165" s="675"/>
      <c r="L165" s="675"/>
      <c r="M165" s="675"/>
      <c r="N165" s="675"/>
      <c r="O165" s="675"/>
      <c r="P165" s="675"/>
      <c r="Q165" s="675"/>
      <c r="R165" s="676"/>
      <c r="S165" s="109"/>
      <c r="T165" s="663" t="s">
        <v>2717</v>
      </c>
      <c r="U165" s="664"/>
      <c r="V165" s="675"/>
      <c r="W165" s="675"/>
      <c r="X165" s="675"/>
      <c r="Y165" s="675"/>
      <c r="Z165" s="675"/>
      <c r="AA165" s="675"/>
      <c r="AB165" s="675"/>
      <c r="AC165" s="675"/>
      <c r="AD165" s="675"/>
      <c r="AE165" s="675"/>
      <c r="AF165" s="675"/>
      <c r="AG165" s="675"/>
      <c r="AH165" s="675"/>
      <c r="AI165" s="675"/>
      <c r="AJ165" s="675"/>
      <c r="AK165" s="676"/>
    </row>
    <row r="166" spans="1:37" x14ac:dyDescent="0.15">
      <c r="A166" s="659" t="s">
        <v>2718</v>
      </c>
      <c r="B166" s="660"/>
      <c r="C166" s="244" t="s">
        <v>2728</v>
      </c>
      <c r="D166" s="710"/>
      <c r="E166" s="711"/>
      <c r="F166" s="245" t="s">
        <v>2729</v>
      </c>
      <c r="G166" s="712"/>
      <c r="H166" s="711"/>
      <c r="I166" s="245" t="s">
        <v>2730</v>
      </c>
      <c r="J166" s="660" t="s">
        <v>2723</v>
      </c>
      <c r="K166" s="660"/>
      <c r="L166" s="660"/>
      <c r="M166" s="660"/>
      <c r="N166" s="712"/>
      <c r="O166" s="712"/>
      <c r="P166" s="712"/>
      <c r="Q166" s="712"/>
      <c r="R166" s="713"/>
      <c r="S166" s="109"/>
      <c r="T166" s="659" t="s">
        <v>2718</v>
      </c>
      <c r="U166" s="660"/>
      <c r="V166" s="244" t="s">
        <v>2728</v>
      </c>
      <c r="W166" s="710"/>
      <c r="X166" s="711"/>
      <c r="Y166" s="245" t="s">
        <v>2729</v>
      </c>
      <c r="Z166" s="712"/>
      <c r="AA166" s="711"/>
      <c r="AB166" s="245" t="s">
        <v>2730</v>
      </c>
      <c r="AC166" s="660" t="s">
        <v>2723</v>
      </c>
      <c r="AD166" s="660"/>
      <c r="AE166" s="660"/>
      <c r="AF166" s="660"/>
      <c r="AG166" s="712"/>
      <c r="AH166" s="712"/>
      <c r="AI166" s="712"/>
      <c r="AJ166" s="712"/>
      <c r="AK166" s="713"/>
    </row>
    <row r="167" spans="1:37" x14ac:dyDescent="0.15">
      <c r="A167" s="638" t="s">
        <v>2724</v>
      </c>
      <c r="B167" s="639"/>
      <c r="C167" s="611"/>
      <c r="D167" s="611"/>
      <c r="E167" s="611"/>
      <c r="F167" s="611"/>
      <c r="G167" s="611"/>
      <c r="H167" s="682"/>
      <c r="I167" s="246" t="s">
        <v>2731</v>
      </c>
      <c r="J167" s="639" t="s">
        <v>2725</v>
      </c>
      <c r="K167" s="639"/>
      <c r="L167" s="667"/>
      <c r="M167" s="667"/>
      <c r="N167" s="667"/>
      <c r="O167" s="667"/>
      <c r="P167" s="667"/>
      <c r="Q167" s="667"/>
      <c r="R167" s="671"/>
      <c r="S167" s="109"/>
      <c r="T167" s="638" t="s">
        <v>2724</v>
      </c>
      <c r="U167" s="639"/>
      <c r="V167" s="611"/>
      <c r="W167" s="611"/>
      <c r="X167" s="611"/>
      <c r="Y167" s="611"/>
      <c r="Z167" s="611"/>
      <c r="AA167" s="682"/>
      <c r="AB167" s="246" t="s">
        <v>2731</v>
      </c>
      <c r="AC167" s="639" t="s">
        <v>2725</v>
      </c>
      <c r="AD167" s="639"/>
      <c r="AE167" s="667"/>
      <c r="AF167" s="667"/>
      <c r="AG167" s="667"/>
      <c r="AH167" s="667"/>
      <c r="AI167" s="667"/>
      <c r="AJ167" s="667"/>
      <c r="AK167" s="671"/>
    </row>
    <row r="168" spans="1:37" x14ac:dyDescent="0.15">
      <c r="A168" s="638" t="s">
        <v>2719</v>
      </c>
      <c r="B168" s="639"/>
      <c r="C168" s="639"/>
      <c r="D168" s="639"/>
      <c r="E168" s="639"/>
      <c r="F168" s="667"/>
      <c r="G168" s="667"/>
      <c r="H168" s="668"/>
      <c r="I168" s="246" t="s">
        <v>2732</v>
      </c>
      <c r="J168" s="639" t="s">
        <v>2726</v>
      </c>
      <c r="K168" s="639"/>
      <c r="L168" s="667"/>
      <c r="M168" s="667"/>
      <c r="N168" s="667"/>
      <c r="O168" s="667"/>
      <c r="P168" s="667"/>
      <c r="Q168" s="667"/>
      <c r="R168" s="671"/>
      <c r="S168" s="109"/>
      <c r="T168" s="638" t="s">
        <v>2719</v>
      </c>
      <c r="U168" s="639"/>
      <c r="V168" s="639"/>
      <c r="W168" s="639"/>
      <c r="X168" s="639"/>
      <c r="Y168" s="667"/>
      <c r="Z168" s="667"/>
      <c r="AA168" s="668"/>
      <c r="AB168" s="246" t="s">
        <v>2732</v>
      </c>
      <c r="AC168" s="639" t="s">
        <v>2726</v>
      </c>
      <c r="AD168" s="639"/>
      <c r="AE168" s="667"/>
      <c r="AF168" s="667"/>
      <c r="AG168" s="667"/>
      <c r="AH168" s="667"/>
      <c r="AI168" s="667"/>
      <c r="AJ168" s="667"/>
      <c r="AK168" s="671"/>
    </row>
    <row r="169" spans="1:37" x14ac:dyDescent="0.15">
      <c r="A169" s="680" t="s">
        <v>2720</v>
      </c>
      <c r="B169" s="681"/>
      <c r="C169" s="683"/>
      <c r="D169" s="683"/>
      <c r="E169" s="683"/>
      <c r="F169" s="683"/>
      <c r="G169" s="683"/>
      <c r="H169" s="683"/>
      <c r="I169" s="683"/>
      <c r="J169" s="672" t="s">
        <v>2733</v>
      </c>
      <c r="K169" s="672"/>
      <c r="L169" s="672"/>
      <c r="M169" s="672"/>
      <c r="N169" s="673"/>
      <c r="O169" s="673"/>
      <c r="P169" s="673"/>
      <c r="Q169" s="673"/>
      <c r="R169" s="674"/>
      <c r="S169" s="109"/>
      <c r="T169" s="680" t="s">
        <v>2720</v>
      </c>
      <c r="U169" s="681"/>
      <c r="V169" s="683"/>
      <c r="W169" s="683"/>
      <c r="X169" s="683"/>
      <c r="Y169" s="683"/>
      <c r="Z169" s="683"/>
      <c r="AA169" s="683"/>
      <c r="AB169" s="683"/>
      <c r="AC169" s="672" t="s">
        <v>2733</v>
      </c>
      <c r="AD169" s="672"/>
      <c r="AE169" s="672"/>
      <c r="AF169" s="672"/>
      <c r="AG169" s="673"/>
      <c r="AH169" s="673"/>
      <c r="AI169" s="673"/>
      <c r="AJ169" s="673"/>
      <c r="AK169" s="674"/>
    </row>
    <row r="170" spans="1:37" x14ac:dyDescent="0.15">
      <c r="A170" s="638" t="s">
        <v>2727</v>
      </c>
      <c r="B170" s="639"/>
      <c r="C170" s="639"/>
      <c r="D170" s="639"/>
      <c r="E170" s="640"/>
      <c r="F170" s="640"/>
      <c r="G170" s="640"/>
      <c r="H170" s="640"/>
      <c r="I170" s="640"/>
      <c r="J170" s="640"/>
      <c r="K170" s="640"/>
      <c r="L170" s="640"/>
      <c r="M170" s="640"/>
      <c r="N170" s="640"/>
      <c r="O170" s="640"/>
      <c r="P170" s="640"/>
      <c r="Q170" s="640"/>
      <c r="R170" s="641"/>
      <c r="S170" s="109"/>
      <c r="T170" s="638" t="s">
        <v>2727</v>
      </c>
      <c r="U170" s="639"/>
      <c r="V170" s="639"/>
      <c r="W170" s="639"/>
      <c r="X170" s="640"/>
      <c r="Y170" s="640"/>
      <c r="Z170" s="640"/>
      <c r="AA170" s="640"/>
      <c r="AB170" s="640"/>
      <c r="AC170" s="640"/>
      <c r="AD170" s="640"/>
      <c r="AE170" s="640"/>
      <c r="AF170" s="640"/>
      <c r="AG170" s="640"/>
      <c r="AH170" s="640"/>
      <c r="AI170" s="640"/>
      <c r="AJ170" s="640"/>
      <c r="AK170" s="641"/>
    </row>
    <row r="171" spans="1:37" x14ac:dyDescent="0.15">
      <c r="A171" s="638" t="s">
        <v>2721</v>
      </c>
      <c r="B171" s="639"/>
      <c r="C171" s="639"/>
      <c r="D171" s="639"/>
      <c r="E171" s="639"/>
      <c r="F171" s="640"/>
      <c r="G171" s="640"/>
      <c r="H171" s="640"/>
      <c r="I171" s="640"/>
      <c r="J171" s="640"/>
      <c r="K171" s="640"/>
      <c r="L171" s="640"/>
      <c r="M171" s="640"/>
      <c r="N171" s="640"/>
      <c r="O171" s="640"/>
      <c r="P171" s="640"/>
      <c r="Q171" s="640"/>
      <c r="R171" s="641"/>
      <c r="S171" s="109"/>
      <c r="T171" s="638" t="s">
        <v>2721</v>
      </c>
      <c r="U171" s="639"/>
      <c r="V171" s="639"/>
      <c r="W171" s="639"/>
      <c r="X171" s="639"/>
      <c r="Y171" s="640"/>
      <c r="Z171" s="640"/>
      <c r="AA171" s="640"/>
      <c r="AB171" s="640"/>
      <c r="AC171" s="640"/>
      <c r="AD171" s="640"/>
      <c r="AE171" s="640"/>
      <c r="AF171" s="640"/>
      <c r="AG171" s="640"/>
      <c r="AH171" s="640"/>
      <c r="AI171" s="640"/>
      <c r="AJ171" s="640"/>
      <c r="AK171" s="641"/>
    </row>
    <row r="172" spans="1:37" x14ac:dyDescent="0.15">
      <c r="A172" s="642"/>
      <c r="B172" s="611"/>
      <c r="C172" s="611"/>
      <c r="D172" s="611"/>
      <c r="E172" s="611"/>
      <c r="F172" s="611"/>
      <c r="G172" s="611"/>
      <c r="H172" s="611"/>
      <c r="I172" s="611"/>
      <c r="J172" s="611"/>
      <c r="K172" s="611"/>
      <c r="L172" s="611"/>
      <c r="M172" s="611"/>
      <c r="N172" s="611"/>
      <c r="O172" s="611"/>
      <c r="P172" s="611"/>
      <c r="Q172" s="611"/>
      <c r="R172" s="643"/>
      <c r="S172" s="109"/>
      <c r="T172" s="642"/>
      <c r="U172" s="611"/>
      <c r="V172" s="611"/>
      <c r="W172" s="611"/>
      <c r="X172" s="611"/>
      <c r="Y172" s="611"/>
      <c r="Z172" s="611"/>
      <c r="AA172" s="611"/>
      <c r="AB172" s="611"/>
      <c r="AC172" s="611"/>
      <c r="AD172" s="611"/>
      <c r="AE172" s="611"/>
      <c r="AF172" s="611"/>
      <c r="AG172" s="611"/>
      <c r="AH172" s="611"/>
      <c r="AI172" s="611"/>
      <c r="AJ172" s="611"/>
      <c r="AK172" s="643"/>
    </row>
    <row r="173" spans="1:37" x14ac:dyDescent="0.15">
      <c r="A173" s="661" t="s">
        <v>2722</v>
      </c>
      <c r="B173" s="662"/>
      <c r="C173" s="644"/>
      <c r="D173" s="644"/>
      <c r="E173" s="644"/>
      <c r="F173" s="644"/>
      <c r="G173" s="644"/>
      <c r="H173" s="644"/>
      <c r="I173" s="644"/>
      <c r="J173" s="644"/>
      <c r="K173" s="644"/>
      <c r="L173" s="644"/>
      <c r="M173" s="644"/>
      <c r="N173" s="644"/>
      <c r="O173" s="644"/>
      <c r="P173" s="644"/>
      <c r="Q173" s="644"/>
      <c r="R173" s="645"/>
      <c r="S173" s="109"/>
      <c r="T173" s="661" t="s">
        <v>2722</v>
      </c>
      <c r="U173" s="662"/>
      <c r="V173" s="644"/>
      <c r="W173" s="644"/>
      <c r="X173" s="644"/>
      <c r="Y173" s="644"/>
      <c r="Z173" s="644"/>
      <c r="AA173" s="644"/>
      <c r="AB173" s="644"/>
      <c r="AC173" s="644"/>
      <c r="AD173" s="644"/>
      <c r="AE173" s="644"/>
      <c r="AF173" s="644"/>
      <c r="AG173" s="644"/>
      <c r="AH173" s="644"/>
      <c r="AI173" s="644"/>
      <c r="AJ173" s="644"/>
      <c r="AK173" s="645"/>
    </row>
    <row r="174" spans="1:37" ht="14.25" thickBot="1" x14ac:dyDescent="0.2">
      <c r="A174" s="646"/>
      <c r="B174" s="647"/>
      <c r="C174" s="647"/>
      <c r="D174" s="647"/>
      <c r="E174" s="647"/>
      <c r="F174" s="647"/>
      <c r="G174" s="647"/>
      <c r="H174" s="647"/>
      <c r="I174" s="647"/>
      <c r="J174" s="647"/>
      <c r="K174" s="647"/>
      <c r="L174" s="647"/>
      <c r="M174" s="647"/>
      <c r="N174" s="647"/>
      <c r="O174" s="647"/>
      <c r="P174" s="647"/>
      <c r="Q174" s="647"/>
      <c r="R174" s="648"/>
      <c r="S174" s="109"/>
      <c r="T174" s="646"/>
      <c r="U174" s="647"/>
      <c r="V174" s="647"/>
      <c r="W174" s="647"/>
      <c r="X174" s="647"/>
      <c r="Y174" s="647"/>
      <c r="Z174" s="647"/>
      <c r="AA174" s="647"/>
      <c r="AB174" s="647"/>
      <c r="AC174" s="647"/>
      <c r="AD174" s="647"/>
      <c r="AE174" s="647"/>
      <c r="AF174" s="647"/>
      <c r="AG174" s="647"/>
      <c r="AH174" s="647"/>
      <c r="AI174" s="647"/>
      <c r="AJ174" s="647"/>
      <c r="AK174" s="648"/>
    </row>
    <row r="175" spans="1:37" ht="14.25" thickBot="1" x14ac:dyDescent="0.2">
      <c r="A175" s="109"/>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c r="AA175" s="109"/>
      <c r="AB175" s="109"/>
      <c r="AC175" s="109"/>
      <c r="AD175" s="109"/>
      <c r="AE175" s="109"/>
      <c r="AF175" s="109"/>
      <c r="AG175" s="109"/>
      <c r="AH175" s="109"/>
      <c r="AI175" s="109"/>
      <c r="AJ175" s="109"/>
      <c r="AK175" s="109"/>
    </row>
    <row r="176" spans="1:37" ht="14.25" thickBot="1" x14ac:dyDescent="0.2">
      <c r="A176" s="663" t="s">
        <v>2717</v>
      </c>
      <c r="B176" s="664"/>
      <c r="C176" s="675"/>
      <c r="D176" s="675"/>
      <c r="E176" s="675"/>
      <c r="F176" s="675"/>
      <c r="G176" s="675"/>
      <c r="H176" s="675"/>
      <c r="I176" s="675"/>
      <c r="J176" s="675"/>
      <c r="K176" s="675"/>
      <c r="L176" s="675"/>
      <c r="M176" s="675"/>
      <c r="N176" s="675"/>
      <c r="O176" s="675"/>
      <c r="P176" s="675"/>
      <c r="Q176" s="675"/>
      <c r="R176" s="676"/>
      <c r="S176" s="109"/>
      <c r="T176" s="663" t="s">
        <v>2717</v>
      </c>
      <c r="U176" s="664"/>
      <c r="V176" s="675"/>
      <c r="W176" s="675"/>
      <c r="X176" s="675"/>
      <c r="Y176" s="675"/>
      <c r="Z176" s="675"/>
      <c r="AA176" s="675"/>
      <c r="AB176" s="675"/>
      <c r="AC176" s="675"/>
      <c r="AD176" s="675"/>
      <c r="AE176" s="675"/>
      <c r="AF176" s="675"/>
      <c r="AG176" s="675"/>
      <c r="AH176" s="675"/>
      <c r="AI176" s="675"/>
      <c r="AJ176" s="675"/>
      <c r="AK176" s="676"/>
    </row>
    <row r="177" spans="1:37" x14ac:dyDescent="0.15">
      <c r="A177" s="659" t="s">
        <v>2718</v>
      </c>
      <c r="B177" s="660"/>
      <c r="C177" s="244" t="s">
        <v>2728</v>
      </c>
      <c r="D177" s="710"/>
      <c r="E177" s="711"/>
      <c r="F177" s="245" t="s">
        <v>2729</v>
      </c>
      <c r="G177" s="712"/>
      <c r="H177" s="711"/>
      <c r="I177" s="245" t="s">
        <v>2730</v>
      </c>
      <c r="J177" s="660" t="s">
        <v>2723</v>
      </c>
      <c r="K177" s="660"/>
      <c r="L177" s="660"/>
      <c r="M177" s="660"/>
      <c r="N177" s="712"/>
      <c r="O177" s="712"/>
      <c r="P177" s="712"/>
      <c r="Q177" s="712"/>
      <c r="R177" s="713"/>
      <c r="S177" s="109"/>
      <c r="T177" s="659" t="s">
        <v>2718</v>
      </c>
      <c r="U177" s="660"/>
      <c r="V177" s="244" t="s">
        <v>2728</v>
      </c>
      <c r="W177" s="710"/>
      <c r="X177" s="711"/>
      <c r="Y177" s="245" t="s">
        <v>2729</v>
      </c>
      <c r="Z177" s="712"/>
      <c r="AA177" s="711"/>
      <c r="AB177" s="245" t="s">
        <v>2730</v>
      </c>
      <c r="AC177" s="660" t="s">
        <v>2723</v>
      </c>
      <c r="AD177" s="660"/>
      <c r="AE177" s="660"/>
      <c r="AF177" s="660"/>
      <c r="AG177" s="712"/>
      <c r="AH177" s="712"/>
      <c r="AI177" s="712"/>
      <c r="AJ177" s="712"/>
      <c r="AK177" s="713"/>
    </row>
    <row r="178" spans="1:37" x14ac:dyDescent="0.15">
      <c r="A178" s="638" t="s">
        <v>2724</v>
      </c>
      <c r="B178" s="639"/>
      <c r="C178" s="611"/>
      <c r="D178" s="611"/>
      <c r="E178" s="611"/>
      <c r="F178" s="611"/>
      <c r="G178" s="611"/>
      <c r="H178" s="682"/>
      <c r="I178" s="246" t="s">
        <v>2731</v>
      </c>
      <c r="J178" s="639" t="s">
        <v>2725</v>
      </c>
      <c r="K178" s="639"/>
      <c r="L178" s="667"/>
      <c r="M178" s="667"/>
      <c r="N178" s="667"/>
      <c r="O178" s="667"/>
      <c r="P178" s="667"/>
      <c r="Q178" s="667"/>
      <c r="R178" s="671"/>
      <c r="S178" s="109"/>
      <c r="T178" s="638" t="s">
        <v>2724</v>
      </c>
      <c r="U178" s="639"/>
      <c r="V178" s="611"/>
      <c r="W178" s="611"/>
      <c r="X178" s="611"/>
      <c r="Y178" s="611"/>
      <c r="Z178" s="611"/>
      <c r="AA178" s="682"/>
      <c r="AB178" s="246" t="s">
        <v>2731</v>
      </c>
      <c r="AC178" s="639" t="s">
        <v>2725</v>
      </c>
      <c r="AD178" s="639"/>
      <c r="AE178" s="667"/>
      <c r="AF178" s="667"/>
      <c r="AG178" s="667"/>
      <c r="AH178" s="667"/>
      <c r="AI178" s="667"/>
      <c r="AJ178" s="667"/>
      <c r="AK178" s="671"/>
    </row>
    <row r="179" spans="1:37" x14ac:dyDescent="0.15">
      <c r="A179" s="638" t="s">
        <v>2719</v>
      </c>
      <c r="B179" s="639"/>
      <c r="C179" s="639"/>
      <c r="D179" s="639"/>
      <c r="E179" s="639"/>
      <c r="F179" s="667"/>
      <c r="G179" s="667"/>
      <c r="H179" s="668"/>
      <c r="I179" s="246" t="s">
        <v>2732</v>
      </c>
      <c r="J179" s="639" t="s">
        <v>2726</v>
      </c>
      <c r="K179" s="639"/>
      <c r="L179" s="667"/>
      <c r="M179" s="667"/>
      <c r="N179" s="667"/>
      <c r="O179" s="667"/>
      <c r="P179" s="667"/>
      <c r="Q179" s="667"/>
      <c r="R179" s="671"/>
      <c r="S179" s="109"/>
      <c r="T179" s="638" t="s">
        <v>2719</v>
      </c>
      <c r="U179" s="639"/>
      <c r="V179" s="639"/>
      <c r="W179" s="639"/>
      <c r="X179" s="639"/>
      <c r="Y179" s="667"/>
      <c r="Z179" s="667"/>
      <c r="AA179" s="668"/>
      <c r="AB179" s="246" t="s">
        <v>2732</v>
      </c>
      <c r="AC179" s="639" t="s">
        <v>2726</v>
      </c>
      <c r="AD179" s="639"/>
      <c r="AE179" s="667"/>
      <c r="AF179" s="667"/>
      <c r="AG179" s="667"/>
      <c r="AH179" s="667"/>
      <c r="AI179" s="667"/>
      <c r="AJ179" s="667"/>
      <c r="AK179" s="671"/>
    </row>
    <row r="180" spans="1:37" x14ac:dyDescent="0.15">
      <c r="A180" s="680" t="s">
        <v>2720</v>
      </c>
      <c r="B180" s="681"/>
      <c r="C180" s="683"/>
      <c r="D180" s="683"/>
      <c r="E180" s="683"/>
      <c r="F180" s="683"/>
      <c r="G180" s="683"/>
      <c r="H180" s="683"/>
      <c r="I180" s="683"/>
      <c r="J180" s="672" t="s">
        <v>2733</v>
      </c>
      <c r="K180" s="672"/>
      <c r="L180" s="672"/>
      <c r="M180" s="672"/>
      <c r="N180" s="673"/>
      <c r="O180" s="673"/>
      <c r="P180" s="673"/>
      <c r="Q180" s="673"/>
      <c r="R180" s="674"/>
      <c r="S180" s="109"/>
      <c r="T180" s="680" t="s">
        <v>2720</v>
      </c>
      <c r="U180" s="681"/>
      <c r="V180" s="683"/>
      <c r="W180" s="683"/>
      <c r="X180" s="683"/>
      <c r="Y180" s="683"/>
      <c r="Z180" s="683"/>
      <c r="AA180" s="683"/>
      <c r="AB180" s="683"/>
      <c r="AC180" s="672" t="s">
        <v>2733</v>
      </c>
      <c r="AD180" s="672"/>
      <c r="AE180" s="672"/>
      <c r="AF180" s="672"/>
      <c r="AG180" s="673"/>
      <c r="AH180" s="673"/>
      <c r="AI180" s="673"/>
      <c r="AJ180" s="673"/>
      <c r="AK180" s="674"/>
    </row>
    <row r="181" spans="1:37" x14ac:dyDescent="0.15">
      <c r="A181" s="638" t="s">
        <v>2727</v>
      </c>
      <c r="B181" s="639"/>
      <c r="C181" s="639"/>
      <c r="D181" s="639"/>
      <c r="E181" s="640"/>
      <c r="F181" s="640"/>
      <c r="G181" s="640"/>
      <c r="H181" s="640"/>
      <c r="I181" s="640"/>
      <c r="J181" s="640"/>
      <c r="K181" s="640"/>
      <c r="L181" s="640"/>
      <c r="M181" s="640"/>
      <c r="N181" s="640"/>
      <c r="O181" s="640"/>
      <c r="P181" s="640"/>
      <c r="Q181" s="640"/>
      <c r="R181" s="641"/>
      <c r="S181" s="109"/>
      <c r="T181" s="638" t="s">
        <v>2727</v>
      </c>
      <c r="U181" s="639"/>
      <c r="V181" s="639"/>
      <c r="W181" s="639"/>
      <c r="X181" s="640"/>
      <c r="Y181" s="640"/>
      <c r="Z181" s="640"/>
      <c r="AA181" s="640"/>
      <c r="AB181" s="640"/>
      <c r="AC181" s="640"/>
      <c r="AD181" s="640"/>
      <c r="AE181" s="640"/>
      <c r="AF181" s="640"/>
      <c r="AG181" s="640"/>
      <c r="AH181" s="640"/>
      <c r="AI181" s="640"/>
      <c r="AJ181" s="640"/>
      <c r="AK181" s="641"/>
    </row>
    <row r="182" spans="1:37" x14ac:dyDescent="0.15">
      <c r="A182" s="638" t="s">
        <v>2721</v>
      </c>
      <c r="B182" s="639"/>
      <c r="C182" s="639"/>
      <c r="D182" s="639"/>
      <c r="E182" s="639"/>
      <c r="F182" s="640"/>
      <c r="G182" s="640"/>
      <c r="H182" s="640"/>
      <c r="I182" s="640"/>
      <c r="J182" s="640"/>
      <c r="K182" s="640"/>
      <c r="L182" s="640"/>
      <c r="M182" s="640"/>
      <c r="N182" s="640"/>
      <c r="O182" s="640"/>
      <c r="P182" s="640"/>
      <c r="Q182" s="640"/>
      <c r="R182" s="641"/>
      <c r="S182" s="109"/>
      <c r="T182" s="638" t="s">
        <v>2721</v>
      </c>
      <c r="U182" s="639"/>
      <c r="V182" s="639"/>
      <c r="W182" s="639"/>
      <c r="X182" s="639"/>
      <c r="Y182" s="640"/>
      <c r="Z182" s="640"/>
      <c r="AA182" s="640"/>
      <c r="AB182" s="640"/>
      <c r="AC182" s="640"/>
      <c r="AD182" s="640"/>
      <c r="AE182" s="640"/>
      <c r="AF182" s="640"/>
      <c r="AG182" s="640"/>
      <c r="AH182" s="640"/>
      <c r="AI182" s="640"/>
      <c r="AJ182" s="640"/>
      <c r="AK182" s="641"/>
    </row>
    <row r="183" spans="1:37" x14ac:dyDescent="0.15">
      <c r="A183" s="642"/>
      <c r="B183" s="611"/>
      <c r="C183" s="611"/>
      <c r="D183" s="611"/>
      <c r="E183" s="611"/>
      <c r="F183" s="611"/>
      <c r="G183" s="611"/>
      <c r="H183" s="611"/>
      <c r="I183" s="611"/>
      <c r="J183" s="611"/>
      <c r="K183" s="611"/>
      <c r="L183" s="611"/>
      <c r="M183" s="611"/>
      <c r="N183" s="611"/>
      <c r="O183" s="611"/>
      <c r="P183" s="611"/>
      <c r="Q183" s="611"/>
      <c r="R183" s="643"/>
      <c r="S183" s="109"/>
      <c r="T183" s="642"/>
      <c r="U183" s="611"/>
      <c r="V183" s="611"/>
      <c r="W183" s="611"/>
      <c r="X183" s="611"/>
      <c r="Y183" s="611"/>
      <c r="Z183" s="611"/>
      <c r="AA183" s="611"/>
      <c r="AB183" s="611"/>
      <c r="AC183" s="611"/>
      <c r="AD183" s="611"/>
      <c r="AE183" s="611"/>
      <c r="AF183" s="611"/>
      <c r="AG183" s="611"/>
      <c r="AH183" s="611"/>
      <c r="AI183" s="611"/>
      <c r="AJ183" s="611"/>
      <c r="AK183" s="643"/>
    </row>
    <row r="184" spans="1:37" x14ac:dyDescent="0.15">
      <c r="A184" s="661" t="s">
        <v>2722</v>
      </c>
      <c r="B184" s="662"/>
      <c r="C184" s="644"/>
      <c r="D184" s="644"/>
      <c r="E184" s="644"/>
      <c r="F184" s="644"/>
      <c r="G184" s="644"/>
      <c r="H184" s="644"/>
      <c r="I184" s="644"/>
      <c r="J184" s="644"/>
      <c r="K184" s="644"/>
      <c r="L184" s="644"/>
      <c r="M184" s="644"/>
      <c r="N184" s="644"/>
      <c r="O184" s="644"/>
      <c r="P184" s="644"/>
      <c r="Q184" s="644"/>
      <c r="R184" s="645"/>
      <c r="S184" s="109"/>
      <c r="T184" s="661" t="s">
        <v>2722</v>
      </c>
      <c r="U184" s="662"/>
      <c r="V184" s="644"/>
      <c r="W184" s="644"/>
      <c r="X184" s="644"/>
      <c r="Y184" s="644"/>
      <c r="Z184" s="644"/>
      <c r="AA184" s="644"/>
      <c r="AB184" s="644"/>
      <c r="AC184" s="644"/>
      <c r="AD184" s="644"/>
      <c r="AE184" s="644"/>
      <c r="AF184" s="644"/>
      <c r="AG184" s="644"/>
      <c r="AH184" s="644"/>
      <c r="AI184" s="644"/>
      <c r="AJ184" s="644"/>
      <c r="AK184" s="645"/>
    </row>
    <row r="185" spans="1:37" ht="14.25" thickBot="1" x14ac:dyDescent="0.2">
      <c r="A185" s="646"/>
      <c r="B185" s="647"/>
      <c r="C185" s="647"/>
      <c r="D185" s="647"/>
      <c r="E185" s="647"/>
      <c r="F185" s="647"/>
      <c r="G185" s="647"/>
      <c r="H185" s="647"/>
      <c r="I185" s="647"/>
      <c r="J185" s="647"/>
      <c r="K185" s="647"/>
      <c r="L185" s="647"/>
      <c r="M185" s="647"/>
      <c r="N185" s="647"/>
      <c r="O185" s="647"/>
      <c r="P185" s="647"/>
      <c r="Q185" s="647"/>
      <c r="R185" s="648"/>
      <c r="S185" s="109"/>
      <c r="T185" s="646"/>
      <c r="U185" s="647"/>
      <c r="V185" s="647"/>
      <c r="W185" s="647"/>
      <c r="X185" s="647"/>
      <c r="Y185" s="647"/>
      <c r="Z185" s="647"/>
      <c r="AA185" s="647"/>
      <c r="AB185" s="647"/>
      <c r="AC185" s="647"/>
      <c r="AD185" s="647"/>
      <c r="AE185" s="647"/>
      <c r="AF185" s="647"/>
      <c r="AG185" s="647"/>
      <c r="AH185" s="647"/>
      <c r="AI185" s="647"/>
      <c r="AJ185" s="647"/>
      <c r="AK185" s="648"/>
    </row>
    <row r="186" spans="1:37" ht="14.25" thickBot="1" x14ac:dyDescent="0.2">
      <c r="A186" s="109"/>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c r="Z186" s="109"/>
      <c r="AA186" s="109"/>
      <c r="AB186" s="109"/>
      <c r="AC186" s="109"/>
      <c r="AD186" s="109"/>
      <c r="AE186" s="109"/>
      <c r="AF186" s="109"/>
      <c r="AG186" s="109"/>
      <c r="AH186" s="109"/>
      <c r="AI186" s="109"/>
      <c r="AJ186" s="109"/>
      <c r="AK186" s="109"/>
    </row>
    <row r="187" spans="1:37" ht="14.25" thickBot="1" x14ac:dyDescent="0.2">
      <c r="A187" s="663" t="s">
        <v>2717</v>
      </c>
      <c r="B187" s="664"/>
      <c r="C187" s="675"/>
      <c r="D187" s="675"/>
      <c r="E187" s="675"/>
      <c r="F187" s="675"/>
      <c r="G187" s="675"/>
      <c r="H187" s="675"/>
      <c r="I187" s="675"/>
      <c r="J187" s="675"/>
      <c r="K187" s="675"/>
      <c r="L187" s="675"/>
      <c r="M187" s="675"/>
      <c r="N187" s="675"/>
      <c r="O187" s="675"/>
      <c r="P187" s="675"/>
      <c r="Q187" s="675"/>
      <c r="R187" s="676"/>
      <c r="S187" s="109"/>
      <c r="T187" s="663" t="s">
        <v>2717</v>
      </c>
      <c r="U187" s="664"/>
      <c r="V187" s="675"/>
      <c r="W187" s="675"/>
      <c r="X187" s="675"/>
      <c r="Y187" s="675"/>
      <c r="Z187" s="675"/>
      <c r="AA187" s="675"/>
      <c r="AB187" s="675"/>
      <c r="AC187" s="675"/>
      <c r="AD187" s="675"/>
      <c r="AE187" s="675"/>
      <c r="AF187" s="675"/>
      <c r="AG187" s="675"/>
      <c r="AH187" s="675"/>
      <c r="AI187" s="675"/>
      <c r="AJ187" s="675"/>
      <c r="AK187" s="676"/>
    </row>
    <row r="188" spans="1:37" x14ac:dyDescent="0.15">
      <c r="A188" s="659" t="s">
        <v>2718</v>
      </c>
      <c r="B188" s="660"/>
      <c r="C188" s="244" t="s">
        <v>2728</v>
      </c>
      <c r="D188" s="710"/>
      <c r="E188" s="711"/>
      <c r="F188" s="245" t="s">
        <v>2729</v>
      </c>
      <c r="G188" s="712"/>
      <c r="H188" s="711"/>
      <c r="I188" s="245" t="s">
        <v>2730</v>
      </c>
      <c r="J188" s="660" t="s">
        <v>2723</v>
      </c>
      <c r="K188" s="660"/>
      <c r="L188" s="660"/>
      <c r="M188" s="660"/>
      <c r="N188" s="712"/>
      <c r="O188" s="712"/>
      <c r="P188" s="712"/>
      <c r="Q188" s="712"/>
      <c r="R188" s="713"/>
      <c r="S188" s="109"/>
      <c r="T188" s="659" t="s">
        <v>2718</v>
      </c>
      <c r="U188" s="660"/>
      <c r="V188" s="244" t="s">
        <v>2728</v>
      </c>
      <c r="W188" s="710"/>
      <c r="X188" s="711"/>
      <c r="Y188" s="245" t="s">
        <v>2729</v>
      </c>
      <c r="Z188" s="712"/>
      <c r="AA188" s="711"/>
      <c r="AB188" s="245" t="s">
        <v>2730</v>
      </c>
      <c r="AC188" s="660" t="s">
        <v>2723</v>
      </c>
      <c r="AD188" s="660"/>
      <c r="AE188" s="660"/>
      <c r="AF188" s="660"/>
      <c r="AG188" s="712"/>
      <c r="AH188" s="712"/>
      <c r="AI188" s="712"/>
      <c r="AJ188" s="712"/>
      <c r="AK188" s="713"/>
    </row>
    <row r="189" spans="1:37" x14ac:dyDescent="0.15">
      <c r="A189" s="638" t="s">
        <v>2724</v>
      </c>
      <c r="B189" s="639"/>
      <c r="C189" s="611"/>
      <c r="D189" s="611"/>
      <c r="E189" s="611"/>
      <c r="F189" s="611"/>
      <c r="G189" s="611"/>
      <c r="H189" s="682"/>
      <c r="I189" s="246" t="s">
        <v>2731</v>
      </c>
      <c r="J189" s="639" t="s">
        <v>2725</v>
      </c>
      <c r="K189" s="639"/>
      <c r="L189" s="667"/>
      <c r="M189" s="667"/>
      <c r="N189" s="667"/>
      <c r="O189" s="667"/>
      <c r="P189" s="667"/>
      <c r="Q189" s="667"/>
      <c r="R189" s="671"/>
      <c r="S189" s="109"/>
      <c r="T189" s="638" t="s">
        <v>2724</v>
      </c>
      <c r="U189" s="639"/>
      <c r="V189" s="611"/>
      <c r="W189" s="611"/>
      <c r="X189" s="611"/>
      <c r="Y189" s="611"/>
      <c r="Z189" s="611"/>
      <c r="AA189" s="682"/>
      <c r="AB189" s="246" t="s">
        <v>2731</v>
      </c>
      <c r="AC189" s="639" t="s">
        <v>2725</v>
      </c>
      <c r="AD189" s="639"/>
      <c r="AE189" s="667"/>
      <c r="AF189" s="667"/>
      <c r="AG189" s="667"/>
      <c r="AH189" s="667"/>
      <c r="AI189" s="667"/>
      <c r="AJ189" s="667"/>
      <c r="AK189" s="671"/>
    </row>
    <row r="190" spans="1:37" x14ac:dyDescent="0.15">
      <c r="A190" s="638" t="s">
        <v>2719</v>
      </c>
      <c r="B190" s="639"/>
      <c r="C190" s="639"/>
      <c r="D190" s="639"/>
      <c r="E190" s="639"/>
      <c r="F190" s="667"/>
      <c r="G190" s="667"/>
      <c r="H190" s="668"/>
      <c r="I190" s="246" t="s">
        <v>2732</v>
      </c>
      <c r="J190" s="639" t="s">
        <v>2726</v>
      </c>
      <c r="K190" s="639"/>
      <c r="L190" s="667"/>
      <c r="M190" s="667"/>
      <c r="N190" s="667"/>
      <c r="O190" s="667"/>
      <c r="P190" s="667"/>
      <c r="Q190" s="667"/>
      <c r="R190" s="671"/>
      <c r="S190" s="109"/>
      <c r="T190" s="638" t="s">
        <v>2719</v>
      </c>
      <c r="U190" s="639"/>
      <c r="V190" s="639"/>
      <c r="W190" s="639"/>
      <c r="X190" s="639"/>
      <c r="Y190" s="667"/>
      <c r="Z190" s="667"/>
      <c r="AA190" s="668"/>
      <c r="AB190" s="246" t="s">
        <v>2732</v>
      </c>
      <c r="AC190" s="639" t="s">
        <v>2726</v>
      </c>
      <c r="AD190" s="639"/>
      <c r="AE190" s="667"/>
      <c r="AF190" s="667"/>
      <c r="AG190" s="667"/>
      <c r="AH190" s="667"/>
      <c r="AI190" s="667"/>
      <c r="AJ190" s="667"/>
      <c r="AK190" s="671"/>
    </row>
    <row r="191" spans="1:37" x14ac:dyDescent="0.15">
      <c r="A191" s="680" t="s">
        <v>2720</v>
      </c>
      <c r="B191" s="681"/>
      <c r="C191" s="683"/>
      <c r="D191" s="683"/>
      <c r="E191" s="683"/>
      <c r="F191" s="683"/>
      <c r="G191" s="683"/>
      <c r="H191" s="683"/>
      <c r="I191" s="683"/>
      <c r="J191" s="672" t="s">
        <v>2733</v>
      </c>
      <c r="K191" s="672"/>
      <c r="L191" s="672"/>
      <c r="M191" s="672"/>
      <c r="N191" s="673"/>
      <c r="O191" s="673"/>
      <c r="P191" s="673"/>
      <c r="Q191" s="673"/>
      <c r="R191" s="674"/>
      <c r="S191" s="109"/>
      <c r="T191" s="680" t="s">
        <v>2720</v>
      </c>
      <c r="U191" s="681"/>
      <c r="V191" s="683"/>
      <c r="W191" s="683"/>
      <c r="X191" s="683"/>
      <c r="Y191" s="683"/>
      <c r="Z191" s="683"/>
      <c r="AA191" s="683"/>
      <c r="AB191" s="683"/>
      <c r="AC191" s="672" t="s">
        <v>2733</v>
      </c>
      <c r="AD191" s="672"/>
      <c r="AE191" s="672"/>
      <c r="AF191" s="672"/>
      <c r="AG191" s="673"/>
      <c r="AH191" s="673"/>
      <c r="AI191" s="673"/>
      <c r="AJ191" s="673"/>
      <c r="AK191" s="674"/>
    </row>
    <row r="192" spans="1:37" x14ac:dyDescent="0.15">
      <c r="A192" s="638" t="s">
        <v>2727</v>
      </c>
      <c r="B192" s="639"/>
      <c r="C192" s="639"/>
      <c r="D192" s="639"/>
      <c r="E192" s="640"/>
      <c r="F192" s="640"/>
      <c r="G192" s="640"/>
      <c r="H192" s="640"/>
      <c r="I192" s="640"/>
      <c r="J192" s="640"/>
      <c r="K192" s="640"/>
      <c r="L192" s="640"/>
      <c r="M192" s="640"/>
      <c r="N192" s="640"/>
      <c r="O192" s="640"/>
      <c r="P192" s="640"/>
      <c r="Q192" s="640"/>
      <c r="R192" s="641"/>
      <c r="S192" s="109"/>
      <c r="T192" s="638" t="s">
        <v>2727</v>
      </c>
      <c r="U192" s="639"/>
      <c r="V192" s="639"/>
      <c r="W192" s="639"/>
      <c r="X192" s="640"/>
      <c r="Y192" s="640"/>
      <c r="Z192" s="640"/>
      <c r="AA192" s="640"/>
      <c r="AB192" s="640"/>
      <c r="AC192" s="640"/>
      <c r="AD192" s="640"/>
      <c r="AE192" s="640"/>
      <c r="AF192" s="640"/>
      <c r="AG192" s="640"/>
      <c r="AH192" s="640"/>
      <c r="AI192" s="640"/>
      <c r="AJ192" s="640"/>
      <c r="AK192" s="641"/>
    </row>
    <row r="193" spans="1:37" x14ac:dyDescent="0.15">
      <c r="A193" s="638" t="s">
        <v>2721</v>
      </c>
      <c r="B193" s="639"/>
      <c r="C193" s="639"/>
      <c r="D193" s="639"/>
      <c r="E193" s="639"/>
      <c r="F193" s="640"/>
      <c r="G193" s="640"/>
      <c r="H193" s="640"/>
      <c r="I193" s="640"/>
      <c r="J193" s="640"/>
      <c r="K193" s="640"/>
      <c r="L193" s="640"/>
      <c r="M193" s="640"/>
      <c r="N193" s="640"/>
      <c r="O193" s="640"/>
      <c r="P193" s="640"/>
      <c r="Q193" s="640"/>
      <c r="R193" s="641"/>
      <c r="S193" s="109"/>
      <c r="T193" s="638" t="s">
        <v>2721</v>
      </c>
      <c r="U193" s="639"/>
      <c r="V193" s="639"/>
      <c r="W193" s="639"/>
      <c r="X193" s="639"/>
      <c r="Y193" s="640"/>
      <c r="Z193" s="640"/>
      <c r="AA193" s="640"/>
      <c r="AB193" s="640"/>
      <c r="AC193" s="640"/>
      <c r="AD193" s="640"/>
      <c r="AE193" s="640"/>
      <c r="AF193" s="640"/>
      <c r="AG193" s="640"/>
      <c r="AH193" s="640"/>
      <c r="AI193" s="640"/>
      <c r="AJ193" s="640"/>
      <c r="AK193" s="641"/>
    </row>
    <row r="194" spans="1:37" x14ac:dyDescent="0.15">
      <c r="A194" s="642"/>
      <c r="B194" s="611"/>
      <c r="C194" s="611"/>
      <c r="D194" s="611"/>
      <c r="E194" s="611"/>
      <c r="F194" s="611"/>
      <c r="G194" s="611"/>
      <c r="H194" s="611"/>
      <c r="I194" s="611"/>
      <c r="J194" s="611"/>
      <c r="K194" s="611"/>
      <c r="L194" s="611"/>
      <c r="M194" s="611"/>
      <c r="N194" s="611"/>
      <c r="O194" s="611"/>
      <c r="P194" s="611"/>
      <c r="Q194" s="611"/>
      <c r="R194" s="643"/>
      <c r="S194" s="109"/>
      <c r="T194" s="642"/>
      <c r="U194" s="611"/>
      <c r="V194" s="611"/>
      <c r="W194" s="611"/>
      <c r="X194" s="611"/>
      <c r="Y194" s="611"/>
      <c r="Z194" s="611"/>
      <c r="AA194" s="611"/>
      <c r="AB194" s="611"/>
      <c r="AC194" s="611"/>
      <c r="AD194" s="611"/>
      <c r="AE194" s="611"/>
      <c r="AF194" s="611"/>
      <c r="AG194" s="611"/>
      <c r="AH194" s="611"/>
      <c r="AI194" s="611"/>
      <c r="AJ194" s="611"/>
      <c r="AK194" s="643"/>
    </row>
    <row r="195" spans="1:37" x14ac:dyDescent="0.15">
      <c r="A195" s="661" t="s">
        <v>2722</v>
      </c>
      <c r="B195" s="662"/>
      <c r="C195" s="644"/>
      <c r="D195" s="644"/>
      <c r="E195" s="644"/>
      <c r="F195" s="644"/>
      <c r="G195" s="644"/>
      <c r="H195" s="644"/>
      <c r="I195" s="644"/>
      <c r="J195" s="644"/>
      <c r="K195" s="644"/>
      <c r="L195" s="644"/>
      <c r="M195" s="644"/>
      <c r="N195" s="644"/>
      <c r="O195" s="644"/>
      <c r="P195" s="644"/>
      <c r="Q195" s="644"/>
      <c r="R195" s="645"/>
      <c r="S195" s="109"/>
      <c r="T195" s="661" t="s">
        <v>2722</v>
      </c>
      <c r="U195" s="662"/>
      <c r="V195" s="644"/>
      <c r="W195" s="644"/>
      <c r="X195" s="644"/>
      <c r="Y195" s="644"/>
      <c r="Z195" s="644"/>
      <c r="AA195" s="644"/>
      <c r="AB195" s="644"/>
      <c r="AC195" s="644"/>
      <c r="AD195" s="644"/>
      <c r="AE195" s="644"/>
      <c r="AF195" s="644"/>
      <c r="AG195" s="644"/>
      <c r="AH195" s="644"/>
      <c r="AI195" s="644"/>
      <c r="AJ195" s="644"/>
      <c r="AK195" s="645"/>
    </row>
    <row r="196" spans="1:37" ht="14.25" thickBot="1" x14ac:dyDescent="0.2">
      <c r="A196" s="646"/>
      <c r="B196" s="647"/>
      <c r="C196" s="647"/>
      <c r="D196" s="647"/>
      <c r="E196" s="647"/>
      <c r="F196" s="647"/>
      <c r="G196" s="647"/>
      <c r="H196" s="647"/>
      <c r="I196" s="647"/>
      <c r="J196" s="647"/>
      <c r="K196" s="647"/>
      <c r="L196" s="647"/>
      <c r="M196" s="647"/>
      <c r="N196" s="647"/>
      <c r="O196" s="647"/>
      <c r="P196" s="647"/>
      <c r="Q196" s="647"/>
      <c r="R196" s="648"/>
      <c r="S196" s="109"/>
      <c r="T196" s="646"/>
      <c r="U196" s="647"/>
      <c r="V196" s="647"/>
      <c r="W196" s="647"/>
      <c r="X196" s="647"/>
      <c r="Y196" s="647"/>
      <c r="Z196" s="647"/>
      <c r="AA196" s="647"/>
      <c r="AB196" s="647"/>
      <c r="AC196" s="647"/>
      <c r="AD196" s="647"/>
      <c r="AE196" s="647"/>
      <c r="AF196" s="647"/>
      <c r="AG196" s="647"/>
      <c r="AH196" s="647"/>
      <c r="AI196" s="647"/>
      <c r="AJ196" s="647"/>
      <c r="AK196" s="648"/>
    </row>
    <row r="197" spans="1:37" ht="14.25" thickBot="1" x14ac:dyDescent="0.2">
      <c r="A197" s="105"/>
      <c r="B197" s="105"/>
      <c r="C197" s="105"/>
      <c r="D197" s="105"/>
      <c r="E197" s="105"/>
      <c r="F197" s="105"/>
      <c r="G197" s="105"/>
      <c r="H197" s="105"/>
      <c r="I197" s="105"/>
      <c r="J197" s="105"/>
      <c r="K197" s="105"/>
      <c r="L197" s="105"/>
      <c r="M197" s="105"/>
      <c r="N197" s="105"/>
      <c r="O197" s="105"/>
      <c r="P197" s="105"/>
      <c r="Q197" s="105"/>
      <c r="R197" s="105"/>
      <c r="S197" s="105"/>
      <c r="T197" s="105"/>
      <c r="U197" s="105"/>
      <c r="V197" s="105"/>
      <c r="W197" s="105"/>
      <c r="X197" s="105"/>
      <c r="Y197" s="105"/>
      <c r="Z197" s="105"/>
      <c r="AA197" s="105"/>
      <c r="AB197" s="105"/>
      <c r="AC197" s="105"/>
      <c r="AD197" s="105"/>
      <c r="AE197" s="105"/>
      <c r="AF197" s="105"/>
      <c r="AG197" s="105"/>
      <c r="AH197" s="105"/>
      <c r="AI197" s="105"/>
      <c r="AJ197" s="105"/>
      <c r="AK197" s="105"/>
    </row>
    <row r="198" spans="1:37" x14ac:dyDescent="0.15">
      <c r="A198" s="649" t="s">
        <v>2376</v>
      </c>
      <c r="B198" s="650"/>
      <c r="C198" s="650"/>
      <c r="D198" s="650"/>
      <c r="E198" s="650"/>
      <c r="F198" s="650"/>
      <c r="G198" s="650"/>
      <c r="H198" s="650"/>
      <c r="I198" s="650"/>
      <c r="J198" s="650"/>
      <c r="K198" s="650"/>
      <c r="L198" s="650"/>
      <c r="M198" s="650"/>
      <c r="N198" s="650"/>
      <c r="O198" s="650"/>
      <c r="P198" s="650"/>
      <c r="Q198" s="650"/>
      <c r="R198" s="650"/>
      <c r="S198" s="319" t="s">
        <v>947</v>
      </c>
      <c r="T198" s="320"/>
      <c r="U198" s="320"/>
      <c r="V198" s="320"/>
      <c r="W198" s="655"/>
      <c r="X198" s="656"/>
      <c r="Y198" s="405"/>
      <c r="Z198" s="406"/>
      <c r="AA198" s="406"/>
      <c r="AB198" s="406"/>
      <c r="AC198" s="406"/>
      <c r="AD198" s="406"/>
      <c r="AE198" s="406"/>
      <c r="AF198" s="406"/>
      <c r="AG198" s="406"/>
      <c r="AH198" s="406"/>
      <c r="AI198" s="406"/>
      <c r="AJ198" s="406"/>
      <c r="AK198" s="407"/>
    </row>
    <row r="199" spans="1:37" x14ac:dyDescent="0.15">
      <c r="A199" s="651"/>
      <c r="B199" s="652"/>
      <c r="C199" s="652"/>
      <c r="D199" s="652"/>
      <c r="E199" s="652"/>
      <c r="F199" s="652"/>
      <c r="G199" s="652"/>
      <c r="H199" s="652"/>
      <c r="I199" s="652"/>
      <c r="J199" s="652"/>
      <c r="K199" s="652"/>
      <c r="L199" s="652"/>
      <c r="M199" s="652"/>
      <c r="N199" s="652"/>
      <c r="O199" s="652"/>
      <c r="P199" s="652"/>
      <c r="Q199" s="652"/>
      <c r="R199" s="652"/>
      <c r="S199" s="416" t="s">
        <v>630</v>
      </c>
      <c r="T199" s="417"/>
      <c r="U199" s="417"/>
      <c r="V199" s="417"/>
      <c r="W199" s="369"/>
      <c r="X199" s="415"/>
      <c r="Y199" s="408"/>
      <c r="Z199" s="409"/>
      <c r="AA199" s="409"/>
      <c r="AB199" s="409"/>
      <c r="AC199" s="409"/>
      <c r="AD199" s="409"/>
      <c r="AE199" s="409"/>
      <c r="AF199" s="409"/>
      <c r="AG199" s="409"/>
      <c r="AH199" s="409"/>
      <c r="AI199" s="409"/>
      <c r="AJ199" s="409"/>
      <c r="AK199" s="410"/>
    </row>
    <row r="200" spans="1:37" ht="14.25" thickBot="1" x14ac:dyDescent="0.2">
      <c r="A200" s="653"/>
      <c r="B200" s="654"/>
      <c r="C200" s="654"/>
      <c r="D200" s="654"/>
      <c r="E200" s="654"/>
      <c r="F200" s="654"/>
      <c r="G200" s="654"/>
      <c r="H200" s="654"/>
      <c r="I200" s="654"/>
      <c r="J200" s="654"/>
      <c r="K200" s="654"/>
      <c r="L200" s="654"/>
      <c r="M200" s="654"/>
      <c r="N200" s="654"/>
      <c r="O200" s="654"/>
      <c r="P200" s="654"/>
      <c r="Q200" s="654"/>
      <c r="R200" s="654"/>
      <c r="S200" s="325" t="s">
        <v>631</v>
      </c>
      <c r="T200" s="326"/>
      <c r="U200" s="326"/>
      <c r="V200" s="326"/>
      <c r="W200" s="657">
        <f>AR73</f>
        <v>0</v>
      </c>
      <c r="X200" s="658"/>
      <c r="Y200" s="635"/>
      <c r="Z200" s="636"/>
      <c r="AA200" s="636"/>
      <c r="AB200" s="636"/>
      <c r="AC200" s="636"/>
      <c r="AD200" s="636"/>
      <c r="AE200" s="636"/>
      <c r="AF200" s="636"/>
      <c r="AG200" s="636"/>
      <c r="AH200" s="636"/>
      <c r="AI200" s="636"/>
      <c r="AJ200" s="636"/>
      <c r="AK200" s="637"/>
    </row>
    <row r="201" spans="1:37" ht="14.25" thickBot="1" x14ac:dyDescent="0.2">
      <c r="F201" s="109"/>
      <c r="G201" s="109"/>
      <c r="H201" s="109"/>
      <c r="I201" s="109"/>
      <c r="J201" s="109"/>
      <c r="K201" s="109"/>
      <c r="L201" s="109"/>
      <c r="M201" s="109"/>
      <c r="N201" s="109"/>
      <c r="O201" s="109"/>
      <c r="P201" s="109"/>
      <c r="Q201" s="109"/>
      <c r="R201" s="109"/>
      <c r="V201" s="109"/>
      <c r="W201" s="105"/>
      <c r="X201" s="105"/>
      <c r="Y201" s="105"/>
      <c r="Z201" s="105"/>
      <c r="AA201" s="105"/>
      <c r="AB201" s="105"/>
      <c r="AC201" s="105"/>
      <c r="AD201" s="105"/>
      <c r="AE201" s="105"/>
      <c r="AF201" s="105"/>
      <c r="AG201" s="105"/>
      <c r="AH201" s="105"/>
      <c r="AI201" s="105"/>
      <c r="AJ201" s="105"/>
      <c r="AK201" s="105"/>
    </row>
    <row r="202" spans="1:37" x14ac:dyDescent="0.15">
      <c r="A202" s="694" t="s">
        <v>908</v>
      </c>
      <c r="B202" s="695"/>
      <c r="C202" s="695"/>
      <c r="D202" s="695"/>
      <c r="E202" s="695"/>
      <c r="F202" s="695"/>
      <c r="G202" s="696">
        <f>H4</f>
        <v>0</v>
      </c>
      <c r="H202" s="696"/>
      <c r="I202" s="696"/>
      <c r="J202" s="696"/>
      <c r="K202" s="696"/>
      <c r="L202" s="696"/>
      <c r="M202" s="696"/>
      <c r="N202" s="696"/>
      <c r="O202" s="696"/>
      <c r="P202" s="696"/>
      <c r="Q202" s="696"/>
      <c r="R202" s="696"/>
      <c r="S202" s="697" t="s">
        <v>619</v>
      </c>
      <c r="T202" s="697"/>
      <c r="U202" s="697"/>
      <c r="V202" s="697"/>
      <c r="W202" s="697"/>
      <c r="X202" s="697"/>
      <c r="Y202" s="698">
        <f>H7</f>
        <v>0</v>
      </c>
      <c r="Z202" s="698"/>
      <c r="AA202" s="698"/>
      <c r="AB202" s="698"/>
      <c r="AC202" s="698"/>
      <c r="AD202" s="698"/>
      <c r="AE202" s="698"/>
      <c r="AF202" s="698"/>
      <c r="AG202" s="698"/>
      <c r="AH202" s="698"/>
      <c r="AI202" s="698"/>
      <c r="AJ202" s="698"/>
      <c r="AK202" s="699"/>
    </row>
    <row r="203" spans="1:37" x14ac:dyDescent="0.15">
      <c r="A203" s="203"/>
      <c r="B203" s="684"/>
      <c r="C203" s="684"/>
      <c r="D203" s="684"/>
      <c r="E203" s="684"/>
      <c r="F203" s="684"/>
      <c r="G203" s="684"/>
      <c r="H203" s="684"/>
      <c r="I203" s="684"/>
      <c r="J203" s="684"/>
      <c r="K203" s="684"/>
      <c r="L203" s="684"/>
      <c r="M203" s="684"/>
      <c r="N203" s="684"/>
      <c r="O203" s="684"/>
      <c r="P203" s="684"/>
      <c r="Q203" s="684"/>
      <c r="R203" s="684"/>
      <c r="S203" s="684"/>
      <c r="T203" s="684"/>
      <c r="U203" s="684"/>
      <c r="V203" s="684"/>
      <c r="W203" s="684"/>
      <c r="X203" s="684"/>
      <c r="Y203" s="684"/>
      <c r="Z203" s="684"/>
      <c r="AA203" s="684"/>
      <c r="AB203" s="684"/>
      <c r="AC203" s="684"/>
      <c r="AD203" s="684"/>
      <c r="AE203" s="684"/>
      <c r="AF203" s="684"/>
      <c r="AG203" s="684"/>
      <c r="AH203" s="684"/>
      <c r="AI203" s="684"/>
      <c r="AJ203" s="684"/>
      <c r="AK203" s="685"/>
    </row>
    <row r="204" spans="1:37" x14ac:dyDescent="0.15">
      <c r="A204" s="204" t="s">
        <v>2377</v>
      </c>
      <c r="B204" s="684"/>
      <c r="C204" s="684"/>
      <c r="D204" s="684"/>
      <c r="E204" s="684"/>
      <c r="F204" s="684"/>
      <c r="G204" s="684"/>
      <c r="H204" s="684"/>
      <c r="I204" s="684"/>
      <c r="J204" s="684"/>
      <c r="K204" s="684"/>
      <c r="L204" s="684"/>
      <c r="M204" s="684"/>
      <c r="N204" s="684"/>
      <c r="O204" s="684"/>
      <c r="P204" s="684"/>
      <c r="Q204" s="684"/>
      <c r="R204" s="684"/>
      <c r="S204" s="684"/>
      <c r="T204" s="684"/>
      <c r="U204" s="684"/>
      <c r="V204" s="684"/>
      <c r="W204" s="684"/>
      <c r="X204" s="684"/>
      <c r="Y204" s="684"/>
      <c r="Z204" s="684"/>
      <c r="AA204" s="684"/>
      <c r="AB204" s="684"/>
      <c r="AC204" s="684"/>
      <c r="AD204" s="684"/>
      <c r="AE204" s="684"/>
      <c r="AF204" s="684"/>
      <c r="AG204" s="684"/>
      <c r="AH204" s="684"/>
      <c r="AI204" s="684"/>
      <c r="AJ204" s="684"/>
      <c r="AK204" s="685"/>
    </row>
    <row r="205" spans="1:37" x14ac:dyDescent="0.15">
      <c r="A205" s="204" t="s">
        <v>2378</v>
      </c>
      <c r="B205" s="684"/>
      <c r="C205" s="684"/>
      <c r="D205" s="684"/>
      <c r="E205" s="684"/>
      <c r="F205" s="684"/>
      <c r="G205" s="684"/>
      <c r="H205" s="684"/>
      <c r="I205" s="684"/>
      <c r="J205" s="684"/>
      <c r="K205" s="684"/>
      <c r="L205" s="684"/>
      <c r="M205" s="684"/>
      <c r="N205" s="684"/>
      <c r="O205" s="684"/>
      <c r="P205" s="684"/>
      <c r="Q205" s="684"/>
      <c r="R205" s="684"/>
      <c r="S205" s="684"/>
      <c r="T205" s="684"/>
      <c r="U205" s="684"/>
      <c r="V205" s="684"/>
      <c r="W205" s="684"/>
      <c r="X205" s="684"/>
      <c r="Y205" s="684"/>
      <c r="Z205" s="684"/>
      <c r="AA205" s="684"/>
      <c r="AB205" s="684"/>
      <c r="AC205" s="684"/>
      <c r="AD205" s="684"/>
      <c r="AE205" s="684"/>
      <c r="AF205" s="684"/>
      <c r="AG205" s="684"/>
      <c r="AH205" s="684"/>
      <c r="AI205" s="684"/>
      <c r="AJ205" s="684"/>
      <c r="AK205" s="685"/>
    </row>
    <row r="206" spans="1:37" ht="14.25" thickBot="1" x14ac:dyDescent="0.2">
      <c r="A206" s="205"/>
      <c r="B206" s="686"/>
      <c r="C206" s="686"/>
      <c r="D206" s="686"/>
      <c r="E206" s="686"/>
      <c r="F206" s="686"/>
      <c r="G206" s="686"/>
      <c r="H206" s="686"/>
      <c r="I206" s="686"/>
      <c r="J206" s="686"/>
      <c r="K206" s="686"/>
      <c r="L206" s="686"/>
      <c r="M206" s="686"/>
      <c r="N206" s="686"/>
      <c r="O206" s="686"/>
      <c r="P206" s="686"/>
      <c r="Q206" s="686"/>
      <c r="R206" s="686"/>
      <c r="S206" s="686"/>
      <c r="T206" s="686"/>
      <c r="U206" s="686"/>
      <c r="V206" s="686"/>
      <c r="W206" s="686"/>
      <c r="X206" s="686"/>
      <c r="Y206" s="686"/>
      <c r="Z206" s="686"/>
      <c r="AA206" s="686"/>
      <c r="AB206" s="686"/>
      <c r="AC206" s="686"/>
      <c r="AD206" s="686"/>
      <c r="AE206" s="686"/>
      <c r="AF206" s="686"/>
      <c r="AG206" s="686"/>
      <c r="AH206" s="686"/>
      <c r="AI206" s="686"/>
      <c r="AJ206" s="686"/>
      <c r="AK206" s="687"/>
    </row>
    <row r="207" spans="1:37" ht="14.25" thickBot="1" x14ac:dyDescent="0.2"/>
    <row r="208" spans="1:37" ht="14.25" thickBot="1" x14ac:dyDescent="0.2">
      <c r="A208" s="688" t="s">
        <v>903</v>
      </c>
      <c r="B208" s="689"/>
      <c r="C208" s="689"/>
      <c r="D208" s="689"/>
      <c r="E208" s="689"/>
      <c r="F208" s="689"/>
      <c r="G208" s="689"/>
      <c r="H208" s="689"/>
      <c r="I208" s="690" t="s">
        <v>2373</v>
      </c>
      <c r="J208" s="690"/>
      <c r="K208" s="690"/>
      <c r="L208" s="690"/>
      <c r="M208" s="691" t="s">
        <v>623</v>
      </c>
      <c r="N208" s="691"/>
      <c r="O208" s="691"/>
      <c r="P208" s="691" t="s">
        <v>624</v>
      </c>
      <c r="Q208" s="691"/>
      <c r="R208" s="691"/>
      <c r="S208" s="691" t="s">
        <v>625</v>
      </c>
      <c r="T208" s="691"/>
      <c r="U208" s="691"/>
      <c r="V208" s="690" t="s">
        <v>2374</v>
      </c>
      <c r="W208" s="690"/>
      <c r="X208" s="690"/>
      <c r="Y208" s="690" t="s">
        <v>2375</v>
      </c>
      <c r="Z208" s="690"/>
      <c r="AA208" s="690"/>
      <c r="AB208" s="690" t="s">
        <v>890</v>
      </c>
      <c r="AC208" s="690"/>
      <c r="AD208" s="690"/>
      <c r="AE208" s="690" t="s">
        <v>2379</v>
      </c>
      <c r="AF208" s="690"/>
      <c r="AG208" s="690"/>
      <c r="AH208" s="690"/>
      <c r="AI208" s="692" t="s">
        <v>2380</v>
      </c>
      <c r="AJ208" s="692"/>
      <c r="AK208" s="693"/>
    </row>
    <row r="209" spans="1:37" x14ac:dyDescent="0.15">
      <c r="A209" s="707"/>
      <c r="B209" s="708"/>
      <c r="C209" s="708"/>
      <c r="D209" s="708"/>
      <c r="E209" s="708"/>
      <c r="F209" s="708"/>
      <c r="G209" s="708"/>
      <c r="H209" s="708"/>
      <c r="I209" s="709"/>
      <c r="J209" s="709"/>
      <c r="K209" s="709"/>
      <c r="L209" s="709"/>
      <c r="M209" s="562"/>
      <c r="N209" s="562"/>
      <c r="O209" s="562"/>
      <c r="P209" s="562"/>
      <c r="Q209" s="562"/>
      <c r="R209" s="562"/>
      <c r="S209" s="562"/>
      <c r="T209" s="562"/>
      <c r="U209" s="562"/>
      <c r="V209" s="709"/>
      <c r="W209" s="709"/>
      <c r="X209" s="709"/>
      <c r="Y209" s="709"/>
      <c r="Z209" s="709"/>
      <c r="AA209" s="709"/>
      <c r="AB209" s="709"/>
      <c r="AC209" s="709"/>
      <c r="AD209" s="709"/>
      <c r="AE209" s="709"/>
      <c r="AF209" s="709"/>
      <c r="AG209" s="709"/>
      <c r="AH209" s="709"/>
      <c r="AI209" s="562"/>
      <c r="AJ209" s="562"/>
      <c r="AK209" s="700"/>
    </row>
    <row r="210" spans="1:37" x14ac:dyDescent="0.15">
      <c r="A210" s="701" t="s">
        <v>2381</v>
      </c>
      <c r="B210" s="672"/>
      <c r="C210" s="702"/>
      <c r="D210" s="702"/>
      <c r="E210" s="702"/>
      <c r="F210" s="702"/>
      <c r="G210" s="702"/>
      <c r="H210" s="702"/>
      <c r="I210" s="702"/>
      <c r="J210" s="702"/>
      <c r="K210" s="702"/>
      <c r="L210" s="702"/>
      <c r="M210" s="702"/>
      <c r="N210" s="702"/>
      <c r="O210" s="702"/>
      <c r="P210" s="702"/>
      <c r="Q210" s="702"/>
      <c r="R210" s="702"/>
      <c r="S210" s="702"/>
      <c r="T210" s="702"/>
      <c r="U210" s="702"/>
      <c r="V210" s="702"/>
      <c r="W210" s="702"/>
      <c r="X210" s="702"/>
      <c r="Y210" s="702"/>
      <c r="Z210" s="702"/>
      <c r="AA210" s="702"/>
      <c r="AB210" s="702"/>
      <c r="AC210" s="702"/>
      <c r="AD210" s="702"/>
      <c r="AE210" s="702"/>
      <c r="AF210" s="702"/>
      <c r="AG210" s="702"/>
      <c r="AH210" s="702"/>
      <c r="AI210" s="702"/>
      <c r="AJ210" s="702"/>
      <c r="AK210" s="703"/>
    </row>
    <row r="211" spans="1:37" ht="14.25" thickBot="1" x14ac:dyDescent="0.2">
      <c r="A211" s="704"/>
      <c r="B211" s="705"/>
      <c r="C211" s="705"/>
      <c r="D211" s="705"/>
      <c r="E211" s="705"/>
      <c r="F211" s="705"/>
      <c r="G211" s="705"/>
      <c r="H211" s="705"/>
      <c r="I211" s="705"/>
      <c r="J211" s="705"/>
      <c r="K211" s="705"/>
      <c r="L211" s="705"/>
      <c r="M211" s="705"/>
      <c r="N211" s="705"/>
      <c r="O211" s="705"/>
      <c r="P211" s="705"/>
      <c r="Q211" s="705"/>
      <c r="R211" s="705"/>
      <c r="S211" s="705"/>
      <c r="T211" s="705"/>
      <c r="U211" s="705"/>
      <c r="V211" s="705"/>
      <c r="W211" s="705"/>
      <c r="X211" s="705"/>
      <c r="Y211" s="705"/>
      <c r="Z211" s="705"/>
      <c r="AA211" s="705"/>
      <c r="AB211" s="705"/>
      <c r="AC211" s="705"/>
      <c r="AD211" s="705"/>
      <c r="AE211" s="705"/>
      <c r="AF211" s="705"/>
      <c r="AG211" s="705"/>
      <c r="AH211" s="705"/>
      <c r="AI211" s="705"/>
      <c r="AJ211" s="705"/>
      <c r="AK211" s="706"/>
    </row>
    <row r="212" spans="1:37" x14ac:dyDescent="0.15">
      <c r="A212" s="707"/>
      <c r="B212" s="708"/>
      <c r="C212" s="708"/>
      <c r="D212" s="708"/>
      <c r="E212" s="708"/>
      <c r="F212" s="708"/>
      <c r="G212" s="708"/>
      <c r="H212" s="708"/>
      <c r="I212" s="709"/>
      <c r="J212" s="709"/>
      <c r="K212" s="709"/>
      <c r="L212" s="709"/>
      <c r="M212" s="562"/>
      <c r="N212" s="562"/>
      <c r="O212" s="562"/>
      <c r="P212" s="562"/>
      <c r="Q212" s="562"/>
      <c r="R212" s="562"/>
      <c r="S212" s="562"/>
      <c r="T212" s="562"/>
      <c r="U212" s="562"/>
      <c r="V212" s="709"/>
      <c r="W212" s="709"/>
      <c r="X212" s="709"/>
      <c r="Y212" s="709"/>
      <c r="Z212" s="709"/>
      <c r="AA212" s="709"/>
      <c r="AB212" s="709"/>
      <c r="AC212" s="709"/>
      <c r="AD212" s="709"/>
      <c r="AE212" s="709"/>
      <c r="AF212" s="709"/>
      <c r="AG212" s="709"/>
      <c r="AH212" s="709"/>
      <c r="AI212" s="562"/>
      <c r="AJ212" s="562"/>
      <c r="AK212" s="700"/>
    </row>
    <row r="213" spans="1:37" x14ac:dyDescent="0.15">
      <c r="A213" s="701" t="s">
        <v>2381</v>
      </c>
      <c r="B213" s="672"/>
      <c r="C213" s="702"/>
      <c r="D213" s="702"/>
      <c r="E213" s="702"/>
      <c r="F213" s="702"/>
      <c r="G213" s="702"/>
      <c r="H213" s="702"/>
      <c r="I213" s="702"/>
      <c r="J213" s="702"/>
      <c r="K213" s="702"/>
      <c r="L213" s="702"/>
      <c r="M213" s="702"/>
      <c r="N213" s="702"/>
      <c r="O213" s="702"/>
      <c r="P213" s="702"/>
      <c r="Q213" s="702"/>
      <c r="R213" s="702"/>
      <c r="S213" s="702"/>
      <c r="T213" s="702"/>
      <c r="U213" s="702"/>
      <c r="V213" s="702"/>
      <c r="W213" s="702"/>
      <c r="X213" s="702"/>
      <c r="Y213" s="702"/>
      <c r="Z213" s="702"/>
      <c r="AA213" s="702"/>
      <c r="AB213" s="702"/>
      <c r="AC213" s="702"/>
      <c r="AD213" s="702"/>
      <c r="AE213" s="702"/>
      <c r="AF213" s="702"/>
      <c r="AG213" s="702"/>
      <c r="AH213" s="702"/>
      <c r="AI213" s="702"/>
      <c r="AJ213" s="702"/>
      <c r="AK213" s="703"/>
    </row>
    <row r="214" spans="1:37" ht="14.25" thickBot="1" x14ac:dyDescent="0.2">
      <c r="A214" s="704"/>
      <c r="B214" s="705"/>
      <c r="C214" s="705"/>
      <c r="D214" s="705"/>
      <c r="E214" s="705"/>
      <c r="F214" s="705"/>
      <c r="G214" s="705"/>
      <c r="H214" s="705"/>
      <c r="I214" s="705"/>
      <c r="J214" s="705"/>
      <c r="K214" s="705"/>
      <c r="L214" s="705"/>
      <c r="M214" s="705"/>
      <c r="N214" s="705"/>
      <c r="O214" s="705"/>
      <c r="P214" s="705"/>
      <c r="Q214" s="705"/>
      <c r="R214" s="705"/>
      <c r="S214" s="705"/>
      <c r="T214" s="705"/>
      <c r="U214" s="705"/>
      <c r="V214" s="705"/>
      <c r="W214" s="705"/>
      <c r="X214" s="705"/>
      <c r="Y214" s="705"/>
      <c r="Z214" s="705"/>
      <c r="AA214" s="705"/>
      <c r="AB214" s="705"/>
      <c r="AC214" s="705"/>
      <c r="AD214" s="705"/>
      <c r="AE214" s="705"/>
      <c r="AF214" s="705"/>
      <c r="AG214" s="705"/>
      <c r="AH214" s="705"/>
      <c r="AI214" s="705"/>
      <c r="AJ214" s="705"/>
      <c r="AK214" s="706"/>
    </row>
    <row r="215" spans="1:37" x14ac:dyDescent="0.15">
      <c r="A215" s="707"/>
      <c r="B215" s="708"/>
      <c r="C215" s="708"/>
      <c r="D215" s="708"/>
      <c r="E215" s="708"/>
      <c r="F215" s="708"/>
      <c r="G215" s="708"/>
      <c r="H215" s="708"/>
      <c r="I215" s="709"/>
      <c r="J215" s="709"/>
      <c r="K215" s="709"/>
      <c r="L215" s="709"/>
      <c r="M215" s="562"/>
      <c r="N215" s="562"/>
      <c r="O215" s="562"/>
      <c r="P215" s="562"/>
      <c r="Q215" s="562"/>
      <c r="R215" s="562"/>
      <c r="S215" s="562"/>
      <c r="T215" s="562"/>
      <c r="U215" s="562"/>
      <c r="V215" s="709"/>
      <c r="W215" s="709"/>
      <c r="X215" s="709"/>
      <c r="Y215" s="709"/>
      <c r="Z215" s="709"/>
      <c r="AA215" s="709"/>
      <c r="AB215" s="709"/>
      <c r="AC215" s="709"/>
      <c r="AD215" s="709"/>
      <c r="AE215" s="709"/>
      <c r="AF215" s="709"/>
      <c r="AG215" s="709"/>
      <c r="AH215" s="709"/>
      <c r="AI215" s="562"/>
      <c r="AJ215" s="562"/>
      <c r="AK215" s="700"/>
    </row>
    <row r="216" spans="1:37" x14ac:dyDescent="0.15">
      <c r="A216" s="701" t="s">
        <v>2381</v>
      </c>
      <c r="B216" s="672"/>
      <c r="C216" s="702"/>
      <c r="D216" s="702"/>
      <c r="E216" s="702"/>
      <c r="F216" s="702"/>
      <c r="G216" s="702"/>
      <c r="H216" s="702"/>
      <c r="I216" s="702"/>
      <c r="J216" s="702"/>
      <c r="K216" s="702"/>
      <c r="L216" s="702"/>
      <c r="M216" s="702"/>
      <c r="N216" s="702"/>
      <c r="O216" s="702"/>
      <c r="P216" s="702"/>
      <c r="Q216" s="702"/>
      <c r="R216" s="702"/>
      <c r="S216" s="702"/>
      <c r="T216" s="702"/>
      <c r="U216" s="702"/>
      <c r="V216" s="702"/>
      <c r="W216" s="702"/>
      <c r="X216" s="702"/>
      <c r="Y216" s="702"/>
      <c r="Z216" s="702"/>
      <c r="AA216" s="702"/>
      <c r="AB216" s="702"/>
      <c r="AC216" s="702"/>
      <c r="AD216" s="702"/>
      <c r="AE216" s="702"/>
      <c r="AF216" s="702"/>
      <c r="AG216" s="702"/>
      <c r="AH216" s="702"/>
      <c r="AI216" s="702"/>
      <c r="AJ216" s="702"/>
      <c r="AK216" s="703"/>
    </row>
    <row r="217" spans="1:37" ht="14.25" thickBot="1" x14ac:dyDescent="0.2">
      <c r="A217" s="704"/>
      <c r="B217" s="705"/>
      <c r="C217" s="705"/>
      <c r="D217" s="705"/>
      <c r="E217" s="705"/>
      <c r="F217" s="705"/>
      <c r="G217" s="705"/>
      <c r="H217" s="705"/>
      <c r="I217" s="705"/>
      <c r="J217" s="705"/>
      <c r="K217" s="705"/>
      <c r="L217" s="705"/>
      <c r="M217" s="705"/>
      <c r="N217" s="705"/>
      <c r="O217" s="705"/>
      <c r="P217" s="705"/>
      <c r="Q217" s="705"/>
      <c r="R217" s="705"/>
      <c r="S217" s="705"/>
      <c r="T217" s="705"/>
      <c r="U217" s="705"/>
      <c r="V217" s="705"/>
      <c r="W217" s="705"/>
      <c r="X217" s="705"/>
      <c r="Y217" s="705"/>
      <c r="Z217" s="705"/>
      <c r="AA217" s="705"/>
      <c r="AB217" s="705"/>
      <c r="AC217" s="705"/>
      <c r="AD217" s="705"/>
      <c r="AE217" s="705"/>
      <c r="AF217" s="705"/>
      <c r="AG217" s="705"/>
      <c r="AH217" s="705"/>
      <c r="AI217" s="705"/>
      <c r="AJ217" s="705"/>
      <c r="AK217" s="706"/>
    </row>
    <row r="218" spans="1:37" x14ac:dyDescent="0.15">
      <c r="A218" s="707"/>
      <c r="B218" s="708"/>
      <c r="C218" s="708"/>
      <c r="D218" s="708"/>
      <c r="E218" s="708"/>
      <c r="F218" s="708"/>
      <c r="G218" s="708"/>
      <c r="H218" s="708"/>
      <c r="I218" s="709"/>
      <c r="J218" s="709"/>
      <c r="K218" s="709"/>
      <c r="L218" s="709"/>
      <c r="M218" s="562"/>
      <c r="N218" s="562"/>
      <c r="O218" s="562"/>
      <c r="P218" s="562"/>
      <c r="Q218" s="562"/>
      <c r="R218" s="562"/>
      <c r="S218" s="562"/>
      <c r="T218" s="562"/>
      <c r="U218" s="562"/>
      <c r="V218" s="709"/>
      <c r="W218" s="709"/>
      <c r="X218" s="709"/>
      <c r="Y218" s="709"/>
      <c r="Z218" s="709"/>
      <c r="AA218" s="709"/>
      <c r="AB218" s="709"/>
      <c r="AC218" s="709"/>
      <c r="AD218" s="709"/>
      <c r="AE218" s="709"/>
      <c r="AF218" s="709"/>
      <c r="AG218" s="709"/>
      <c r="AH218" s="709"/>
      <c r="AI218" s="562"/>
      <c r="AJ218" s="562"/>
      <c r="AK218" s="700"/>
    </row>
    <row r="219" spans="1:37" x14ac:dyDescent="0.15">
      <c r="A219" s="701" t="s">
        <v>2381</v>
      </c>
      <c r="B219" s="672"/>
      <c r="C219" s="702"/>
      <c r="D219" s="702"/>
      <c r="E219" s="702"/>
      <c r="F219" s="702"/>
      <c r="G219" s="702"/>
      <c r="H219" s="702"/>
      <c r="I219" s="702"/>
      <c r="J219" s="702"/>
      <c r="K219" s="702"/>
      <c r="L219" s="702"/>
      <c r="M219" s="702"/>
      <c r="N219" s="702"/>
      <c r="O219" s="702"/>
      <c r="P219" s="702"/>
      <c r="Q219" s="702"/>
      <c r="R219" s="702"/>
      <c r="S219" s="702"/>
      <c r="T219" s="702"/>
      <c r="U219" s="702"/>
      <c r="V219" s="702"/>
      <c r="W219" s="702"/>
      <c r="X219" s="702"/>
      <c r="Y219" s="702"/>
      <c r="Z219" s="702"/>
      <c r="AA219" s="702"/>
      <c r="AB219" s="702"/>
      <c r="AC219" s="702"/>
      <c r="AD219" s="702"/>
      <c r="AE219" s="702"/>
      <c r="AF219" s="702"/>
      <c r="AG219" s="702"/>
      <c r="AH219" s="702"/>
      <c r="AI219" s="702"/>
      <c r="AJ219" s="702"/>
      <c r="AK219" s="703"/>
    </row>
    <row r="220" spans="1:37" ht="14.25" thickBot="1" x14ac:dyDescent="0.2">
      <c r="A220" s="704"/>
      <c r="B220" s="705"/>
      <c r="C220" s="705"/>
      <c r="D220" s="705"/>
      <c r="E220" s="705"/>
      <c r="F220" s="705"/>
      <c r="G220" s="705"/>
      <c r="H220" s="705"/>
      <c r="I220" s="705"/>
      <c r="J220" s="705"/>
      <c r="K220" s="705"/>
      <c r="L220" s="705"/>
      <c r="M220" s="705"/>
      <c r="N220" s="705"/>
      <c r="O220" s="705"/>
      <c r="P220" s="705"/>
      <c r="Q220" s="705"/>
      <c r="R220" s="705"/>
      <c r="S220" s="705"/>
      <c r="T220" s="705"/>
      <c r="U220" s="705"/>
      <c r="V220" s="705"/>
      <c r="W220" s="705"/>
      <c r="X220" s="705"/>
      <c r="Y220" s="705"/>
      <c r="Z220" s="705"/>
      <c r="AA220" s="705"/>
      <c r="AB220" s="705"/>
      <c r="AC220" s="705"/>
      <c r="AD220" s="705"/>
      <c r="AE220" s="705"/>
      <c r="AF220" s="705"/>
      <c r="AG220" s="705"/>
      <c r="AH220" s="705"/>
      <c r="AI220" s="705"/>
      <c r="AJ220" s="705"/>
      <c r="AK220" s="706"/>
    </row>
    <row r="221" spans="1:37" x14ac:dyDescent="0.15">
      <c r="A221" s="707"/>
      <c r="B221" s="708"/>
      <c r="C221" s="708"/>
      <c r="D221" s="708"/>
      <c r="E221" s="708"/>
      <c r="F221" s="708"/>
      <c r="G221" s="708"/>
      <c r="H221" s="708"/>
      <c r="I221" s="709"/>
      <c r="J221" s="709"/>
      <c r="K221" s="709"/>
      <c r="L221" s="709"/>
      <c r="M221" s="562"/>
      <c r="N221" s="562"/>
      <c r="O221" s="562"/>
      <c r="P221" s="562"/>
      <c r="Q221" s="562"/>
      <c r="R221" s="562"/>
      <c r="S221" s="562"/>
      <c r="T221" s="562"/>
      <c r="U221" s="562"/>
      <c r="V221" s="709"/>
      <c r="W221" s="709"/>
      <c r="X221" s="709"/>
      <c r="Y221" s="709"/>
      <c r="Z221" s="709"/>
      <c r="AA221" s="709"/>
      <c r="AB221" s="709"/>
      <c r="AC221" s="709"/>
      <c r="AD221" s="709"/>
      <c r="AE221" s="709"/>
      <c r="AF221" s="709"/>
      <c r="AG221" s="709"/>
      <c r="AH221" s="709"/>
      <c r="AI221" s="562"/>
      <c r="AJ221" s="562"/>
      <c r="AK221" s="700"/>
    </row>
    <row r="222" spans="1:37" x14ac:dyDescent="0.15">
      <c r="A222" s="701" t="s">
        <v>2381</v>
      </c>
      <c r="B222" s="672"/>
      <c r="C222" s="702"/>
      <c r="D222" s="702"/>
      <c r="E222" s="702"/>
      <c r="F222" s="702"/>
      <c r="G222" s="702"/>
      <c r="H222" s="702"/>
      <c r="I222" s="702"/>
      <c r="J222" s="702"/>
      <c r="K222" s="702"/>
      <c r="L222" s="702"/>
      <c r="M222" s="702"/>
      <c r="N222" s="702"/>
      <c r="O222" s="702"/>
      <c r="P222" s="702"/>
      <c r="Q222" s="702"/>
      <c r="R222" s="702"/>
      <c r="S222" s="702"/>
      <c r="T222" s="702"/>
      <c r="U222" s="702"/>
      <c r="V222" s="702"/>
      <c r="W222" s="702"/>
      <c r="X222" s="702"/>
      <c r="Y222" s="702"/>
      <c r="Z222" s="702"/>
      <c r="AA222" s="702"/>
      <c r="AB222" s="702"/>
      <c r="AC222" s="702"/>
      <c r="AD222" s="702"/>
      <c r="AE222" s="702"/>
      <c r="AF222" s="702"/>
      <c r="AG222" s="702"/>
      <c r="AH222" s="702"/>
      <c r="AI222" s="702"/>
      <c r="AJ222" s="702"/>
      <c r="AK222" s="703"/>
    </row>
    <row r="223" spans="1:37" ht="14.25" thickBot="1" x14ac:dyDescent="0.2">
      <c r="A223" s="704"/>
      <c r="B223" s="705"/>
      <c r="C223" s="705"/>
      <c r="D223" s="705"/>
      <c r="E223" s="705"/>
      <c r="F223" s="705"/>
      <c r="G223" s="705"/>
      <c r="H223" s="705"/>
      <c r="I223" s="705"/>
      <c r="J223" s="705"/>
      <c r="K223" s="705"/>
      <c r="L223" s="705"/>
      <c r="M223" s="705"/>
      <c r="N223" s="705"/>
      <c r="O223" s="705"/>
      <c r="P223" s="705"/>
      <c r="Q223" s="705"/>
      <c r="R223" s="705"/>
      <c r="S223" s="705"/>
      <c r="T223" s="705"/>
      <c r="U223" s="705"/>
      <c r="V223" s="705"/>
      <c r="W223" s="705"/>
      <c r="X223" s="705"/>
      <c r="Y223" s="705"/>
      <c r="Z223" s="705"/>
      <c r="AA223" s="705"/>
      <c r="AB223" s="705"/>
      <c r="AC223" s="705"/>
      <c r="AD223" s="705"/>
      <c r="AE223" s="705"/>
      <c r="AF223" s="705"/>
      <c r="AG223" s="705"/>
      <c r="AH223" s="705"/>
      <c r="AI223" s="705"/>
      <c r="AJ223" s="705"/>
      <c r="AK223" s="706"/>
    </row>
    <row r="224" spans="1:37" x14ac:dyDescent="0.15">
      <c r="A224" s="707"/>
      <c r="B224" s="708"/>
      <c r="C224" s="708"/>
      <c r="D224" s="708"/>
      <c r="E224" s="708"/>
      <c r="F224" s="708"/>
      <c r="G224" s="708"/>
      <c r="H224" s="708"/>
      <c r="I224" s="709"/>
      <c r="J224" s="709"/>
      <c r="K224" s="709"/>
      <c r="L224" s="709"/>
      <c r="M224" s="562"/>
      <c r="N224" s="562"/>
      <c r="O224" s="562"/>
      <c r="P224" s="562"/>
      <c r="Q224" s="562"/>
      <c r="R224" s="562"/>
      <c r="S224" s="562"/>
      <c r="T224" s="562"/>
      <c r="U224" s="562"/>
      <c r="V224" s="709"/>
      <c r="W224" s="709"/>
      <c r="X224" s="709"/>
      <c r="Y224" s="709"/>
      <c r="Z224" s="709"/>
      <c r="AA224" s="709"/>
      <c r="AB224" s="709"/>
      <c r="AC224" s="709"/>
      <c r="AD224" s="709"/>
      <c r="AE224" s="709"/>
      <c r="AF224" s="709"/>
      <c r="AG224" s="709"/>
      <c r="AH224" s="709"/>
      <c r="AI224" s="562"/>
      <c r="AJ224" s="562"/>
      <c r="AK224" s="700"/>
    </row>
    <row r="225" spans="1:37" x14ac:dyDescent="0.15">
      <c r="A225" s="701" t="s">
        <v>2381</v>
      </c>
      <c r="B225" s="672"/>
      <c r="C225" s="702"/>
      <c r="D225" s="702"/>
      <c r="E225" s="702"/>
      <c r="F225" s="702"/>
      <c r="G225" s="702"/>
      <c r="H225" s="702"/>
      <c r="I225" s="702"/>
      <c r="J225" s="702"/>
      <c r="K225" s="702"/>
      <c r="L225" s="702"/>
      <c r="M225" s="702"/>
      <c r="N225" s="702"/>
      <c r="O225" s="702"/>
      <c r="P225" s="702"/>
      <c r="Q225" s="702"/>
      <c r="R225" s="702"/>
      <c r="S225" s="702"/>
      <c r="T225" s="702"/>
      <c r="U225" s="702"/>
      <c r="V225" s="702"/>
      <c r="W225" s="702"/>
      <c r="X225" s="702"/>
      <c r="Y225" s="702"/>
      <c r="Z225" s="702"/>
      <c r="AA225" s="702"/>
      <c r="AB225" s="702"/>
      <c r="AC225" s="702"/>
      <c r="AD225" s="702"/>
      <c r="AE225" s="702"/>
      <c r="AF225" s="702"/>
      <c r="AG225" s="702"/>
      <c r="AH225" s="702"/>
      <c r="AI225" s="702"/>
      <c r="AJ225" s="702"/>
      <c r="AK225" s="703"/>
    </row>
    <row r="226" spans="1:37" ht="14.25" thickBot="1" x14ac:dyDescent="0.2">
      <c r="A226" s="704"/>
      <c r="B226" s="705"/>
      <c r="C226" s="705"/>
      <c r="D226" s="705"/>
      <c r="E226" s="705"/>
      <c r="F226" s="705"/>
      <c r="G226" s="705"/>
      <c r="H226" s="705"/>
      <c r="I226" s="705"/>
      <c r="J226" s="705"/>
      <c r="K226" s="705"/>
      <c r="L226" s="705"/>
      <c r="M226" s="705"/>
      <c r="N226" s="705"/>
      <c r="O226" s="705"/>
      <c r="P226" s="705"/>
      <c r="Q226" s="705"/>
      <c r="R226" s="705"/>
      <c r="S226" s="705"/>
      <c r="T226" s="705"/>
      <c r="U226" s="705"/>
      <c r="V226" s="705"/>
      <c r="W226" s="705"/>
      <c r="X226" s="705"/>
      <c r="Y226" s="705"/>
      <c r="Z226" s="705"/>
      <c r="AA226" s="705"/>
      <c r="AB226" s="705"/>
      <c r="AC226" s="705"/>
      <c r="AD226" s="705"/>
      <c r="AE226" s="705"/>
      <c r="AF226" s="705"/>
      <c r="AG226" s="705"/>
      <c r="AH226" s="705"/>
      <c r="AI226" s="705"/>
      <c r="AJ226" s="705"/>
      <c r="AK226" s="706"/>
    </row>
    <row r="227" spans="1:37" x14ac:dyDescent="0.15">
      <c r="A227" s="707"/>
      <c r="B227" s="708"/>
      <c r="C227" s="708"/>
      <c r="D227" s="708"/>
      <c r="E227" s="708"/>
      <c r="F227" s="708"/>
      <c r="G227" s="708"/>
      <c r="H227" s="708"/>
      <c r="I227" s="709"/>
      <c r="J227" s="709"/>
      <c r="K227" s="709"/>
      <c r="L227" s="709"/>
      <c r="M227" s="562"/>
      <c r="N227" s="562"/>
      <c r="O227" s="562"/>
      <c r="P227" s="562"/>
      <c r="Q227" s="562"/>
      <c r="R227" s="562"/>
      <c r="S227" s="562"/>
      <c r="T227" s="562"/>
      <c r="U227" s="562"/>
      <c r="V227" s="709"/>
      <c r="W227" s="709"/>
      <c r="X227" s="709"/>
      <c r="Y227" s="709"/>
      <c r="Z227" s="709"/>
      <c r="AA227" s="709"/>
      <c r="AB227" s="709"/>
      <c r="AC227" s="709"/>
      <c r="AD227" s="709"/>
      <c r="AE227" s="709"/>
      <c r="AF227" s="709"/>
      <c r="AG227" s="709"/>
      <c r="AH227" s="709"/>
      <c r="AI227" s="562"/>
      <c r="AJ227" s="562"/>
      <c r="AK227" s="700"/>
    </row>
    <row r="228" spans="1:37" x14ac:dyDescent="0.15">
      <c r="A228" s="701" t="s">
        <v>2381</v>
      </c>
      <c r="B228" s="672"/>
      <c r="C228" s="702"/>
      <c r="D228" s="702"/>
      <c r="E228" s="702"/>
      <c r="F228" s="702"/>
      <c r="G228" s="702"/>
      <c r="H228" s="702"/>
      <c r="I228" s="702"/>
      <c r="J228" s="702"/>
      <c r="K228" s="702"/>
      <c r="L228" s="702"/>
      <c r="M228" s="702"/>
      <c r="N228" s="702"/>
      <c r="O228" s="702"/>
      <c r="P228" s="702"/>
      <c r="Q228" s="702"/>
      <c r="R228" s="702"/>
      <c r="S228" s="702"/>
      <c r="T228" s="702"/>
      <c r="U228" s="702"/>
      <c r="V228" s="702"/>
      <c r="W228" s="702"/>
      <c r="X228" s="702"/>
      <c r="Y228" s="702"/>
      <c r="Z228" s="702"/>
      <c r="AA228" s="702"/>
      <c r="AB228" s="702"/>
      <c r="AC228" s="702"/>
      <c r="AD228" s="702"/>
      <c r="AE228" s="702"/>
      <c r="AF228" s="702"/>
      <c r="AG228" s="702"/>
      <c r="AH228" s="702"/>
      <c r="AI228" s="702"/>
      <c r="AJ228" s="702"/>
      <c r="AK228" s="703"/>
    </row>
    <row r="229" spans="1:37" ht="14.25" thickBot="1" x14ac:dyDescent="0.2">
      <c r="A229" s="704"/>
      <c r="B229" s="705"/>
      <c r="C229" s="705"/>
      <c r="D229" s="705"/>
      <c r="E229" s="705"/>
      <c r="F229" s="705"/>
      <c r="G229" s="705"/>
      <c r="H229" s="705"/>
      <c r="I229" s="705"/>
      <c r="J229" s="705"/>
      <c r="K229" s="705"/>
      <c r="L229" s="705"/>
      <c r="M229" s="705"/>
      <c r="N229" s="705"/>
      <c r="O229" s="705"/>
      <c r="P229" s="705"/>
      <c r="Q229" s="705"/>
      <c r="R229" s="705"/>
      <c r="S229" s="705"/>
      <c r="T229" s="705"/>
      <c r="U229" s="705"/>
      <c r="V229" s="705"/>
      <c r="W229" s="705"/>
      <c r="X229" s="705"/>
      <c r="Y229" s="705"/>
      <c r="Z229" s="705"/>
      <c r="AA229" s="705"/>
      <c r="AB229" s="705"/>
      <c r="AC229" s="705"/>
      <c r="AD229" s="705"/>
      <c r="AE229" s="705"/>
      <c r="AF229" s="705"/>
      <c r="AG229" s="705"/>
      <c r="AH229" s="705"/>
      <c r="AI229" s="705"/>
      <c r="AJ229" s="705"/>
      <c r="AK229" s="706"/>
    </row>
    <row r="230" spans="1:37" x14ac:dyDescent="0.15">
      <c r="A230" s="707"/>
      <c r="B230" s="708"/>
      <c r="C230" s="708"/>
      <c r="D230" s="708"/>
      <c r="E230" s="708"/>
      <c r="F230" s="708"/>
      <c r="G230" s="708"/>
      <c r="H230" s="708"/>
      <c r="I230" s="709"/>
      <c r="J230" s="709"/>
      <c r="K230" s="709"/>
      <c r="L230" s="709"/>
      <c r="M230" s="562"/>
      <c r="N230" s="562"/>
      <c r="O230" s="562"/>
      <c r="P230" s="562"/>
      <c r="Q230" s="562"/>
      <c r="R230" s="562"/>
      <c r="S230" s="562"/>
      <c r="T230" s="562"/>
      <c r="U230" s="562"/>
      <c r="V230" s="709"/>
      <c r="W230" s="709"/>
      <c r="X230" s="709"/>
      <c r="Y230" s="709"/>
      <c r="Z230" s="709"/>
      <c r="AA230" s="709"/>
      <c r="AB230" s="709"/>
      <c r="AC230" s="709"/>
      <c r="AD230" s="709"/>
      <c r="AE230" s="709"/>
      <c r="AF230" s="709"/>
      <c r="AG230" s="709"/>
      <c r="AH230" s="709"/>
      <c r="AI230" s="562"/>
      <c r="AJ230" s="562"/>
      <c r="AK230" s="700"/>
    </row>
    <row r="231" spans="1:37" x14ac:dyDescent="0.15">
      <c r="A231" s="701" t="s">
        <v>2381</v>
      </c>
      <c r="B231" s="672"/>
      <c r="C231" s="702"/>
      <c r="D231" s="702"/>
      <c r="E231" s="702"/>
      <c r="F231" s="702"/>
      <c r="G231" s="702"/>
      <c r="H231" s="702"/>
      <c r="I231" s="702"/>
      <c r="J231" s="702"/>
      <c r="K231" s="702"/>
      <c r="L231" s="702"/>
      <c r="M231" s="702"/>
      <c r="N231" s="702"/>
      <c r="O231" s="702"/>
      <c r="P231" s="702"/>
      <c r="Q231" s="702"/>
      <c r="R231" s="702"/>
      <c r="S231" s="702"/>
      <c r="T231" s="702"/>
      <c r="U231" s="702"/>
      <c r="V231" s="702"/>
      <c r="W231" s="702"/>
      <c r="X231" s="702"/>
      <c r="Y231" s="702"/>
      <c r="Z231" s="702"/>
      <c r="AA231" s="702"/>
      <c r="AB231" s="702"/>
      <c r="AC231" s="702"/>
      <c r="AD231" s="702"/>
      <c r="AE231" s="702"/>
      <c r="AF231" s="702"/>
      <c r="AG231" s="702"/>
      <c r="AH231" s="702"/>
      <c r="AI231" s="702"/>
      <c r="AJ231" s="702"/>
      <c r="AK231" s="703"/>
    </row>
    <row r="232" spans="1:37" ht="14.25" thickBot="1" x14ac:dyDescent="0.2">
      <c r="A232" s="704"/>
      <c r="B232" s="705"/>
      <c r="C232" s="705"/>
      <c r="D232" s="705"/>
      <c r="E232" s="705"/>
      <c r="F232" s="705"/>
      <c r="G232" s="705"/>
      <c r="H232" s="705"/>
      <c r="I232" s="705"/>
      <c r="J232" s="705"/>
      <c r="K232" s="705"/>
      <c r="L232" s="705"/>
      <c r="M232" s="705"/>
      <c r="N232" s="705"/>
      <c r="O232" s="705"/>
      <c r="P232" s="705"/>
      <c r="Q232" s="705"/>
      <c r="R232" s="705"/>
      <c r="S232" s="705"/>
      <c r="T232" s="705"/>
      <c r="U232" s="705"/>
      <c r="V232" s="705"/>
      <c r="W232" s="705"/>
      <c r="X232" s="705"/>
      <c r="Y232" s="705"/>
      <c r="Z232" s="705"/>
      <c r="AA232" s="705"/>
      <c r="AB232" s="705"/>
      <c r="AC232" s="705"/>
      <c r="AD232" s="705"/>
      <c r="AE232" s="705"/>
      <c r="AF232" s="705"/>
      <c r="AG232" s="705"/>
      <c r="AH232" s="705"/>
      <c r="AI232" s="705"/>
      <c r="AJ232" s="705"/>
      <c r="AK232" s="706"/>
    </row>
    <row r="233" spans="1:37" x14ac:dyDescent="0.15">
      <c r="A233" s="707"/>
      <c r="B233" s="708"/>
      <c r="C233" s="708"/>
      <c r="D233" s="708"/>
      <c r="E233" s="708"/>
      <c r="F233" s="708"/>
      <c r="G233" s="708"/>
      <c r="H233" s="708"/>
      <c r="I233" s="709"/>
      <c r="J233" s="709"/>
      <c r="K233" s="709"/>
      <c r="L233" s="709"/>
      <c r="M233" s="562"/>
      <c r="N233" s="562"/>
      <c r="O233" s="562"/>
      <c r="P233" s="562"/>
      <c r="Q233" s="562"/>
      <c r="R233" s="562"/>
      <c r="S233" s="562"/>
      <c r="T233" s="562"/>
      <c r="U233" s="562"/>
      <c r="V233" s="709"/>
      <c r="W233" s="709"/>
      <c r="X233" s="709"/>
      <c r="Y233" s="709"/>
      <c r="Z233" s="709"/>
      <c r="AA233" s="709"/>
      <c r="AB233" s="709"/>
      <c r="AC233" s="709"/>
      <c r="AD233" s="709"/>
      <c r="AE233" s="709"/>
      <c r="AF233" s="709"/>
      <c r="AG233" s="709"/>
      <c r="AH233" s="709"/>
      <c r="AI233" s="562"/>
      <c r="AJ233" s="562"/>
      <c r="AK233" s="700"/>
    </row>
    <row r="234" spans="1:37" x14ac:dyDescent="0.15">
      <c r="A234" s="701" t="s">
        <v>2381</v>
      </c>
      <c r="B234" s="672"/>
      <c r="C234" s="702"/>
      <c r="D234" s="702"/>
      <c r="E234" s="702"/>
      <c r="F234" s="702"/>
      <c r="G234" s="702"/>
      <c r="H234" s="702"/>
      <c r="I234" s="702"/>
      <c r="J234" s="702"/>
      <c r="K234" s="702"/>
      <c r="L234" s="702"/>
      <c r="M234" s="702"/>
      <c r="N234" s="702"/>
      <c r="O234" s="702"/>
      <c r="P234" s="702"/>
      <c r="Q234" s="702"/>
      <c r="R234" s="702"/>
      <c r="S234" s="702"/>
      <c r="T234" s="702"/>
      <c r="U234" s="702"/>
      <c r="V234" s="702"/>
      <c r="W234" s="702"/>
      <c r="X234" s="702"/>
      <c r="Y234" s="702"/>
      <c r="Z234" s="702"/>
      <c r="AA234" s="702"/>
      <c r="AB234" s="702"/>
      <c r="AC234" s="702"/>
      <c r="AD234" s="702"/>
      <c r="AE234" s="702"/>
      <c r="AF234" s="702"/>
      <c r="AG234" s="702"/>
      <c r="AH234" s="702"/>
      <c r="AI234" s="702"/>
      <c r="AJ234" s="702"/>
      <c r="AK234" s="703"/>
    </row>
    <row r="235" spans="1:37" ht="14.25" thickBot="1" x14ac:dyDescent="0.2">
      <c r="A235" s="704"/>
      <c r="B235" s="705"/>
      <c r="C235" s="705"/>
      <c r="D235" s="705"/>
      <c r="E235" s="705"/>
      <c r="F235" s="705"/>
      <c r="G235" s="705"/>
      <c r="H235" s="705"/>
      <c r="I235" s="705"/>
      <c r="J235" s="705"/>
      <c r="K235" s="705"/>
      <c r="L235" s="705"/>
      <c r="M235" s="705"/>
      <c r="N235" s="705"/>
      <c r="O235" s="705"/>
      <c r="P235" s="705"/>
      <c r="Q235" s="705"/>
      <c r="R235" s="705"/>
      <c r="S235" s="705"/>
      <c r="T235" s="705"/>
      <c r="U235" s="705"/>
      <c r="V235" s="705"/>
      <c r="W235" s="705"/>
      <c r="X235" s="705"/>
      <c r="Y235" s="705"/>
      <c r="Z235" s="705"/>
      <c r="AA235" s="705"/>
      <c r="AB235" s="705"/>
      <c r="AC235" s="705"/>
      <c r="AD235" s="705"/>
      <c r="AE235" s="705"/>
      <c r="AF235" s="705"/>
      <c r="AG235" s="705"/>
      <c r="AH235" s="705"/>
      <c r="AI235" s="705"/>
      <c r="AJ235" s="705"/>
      <c r="AK235" s="706"/>
    </row>
    <row r="236" spans="1:37" x14ac:dyDescent="0.15">
      <c r="A236" s="707"/>
      <c r="B236" s="708"/>
      <c r="C236" s="708"/>
      <c r="D236" s="708"/>
      <c r="E236" s="708"/>
      <c r="F236" s="708"/>
      <c r="G236" s="708"/>
      <c r="H236" s="708"/>
      <c r="I236" s="709"/>
      <c r="J236" s="709"/>
      <c r="K236" s="709"/>
      <c r="L236" s="709"/>
      <c r="M236" s="562"/>
      <c r="N236" s="562"/>
      <c r="O236" s="562"/>
      <c r="P236" s="562"/>
      <c r="Q236" s="562"/>
      <c r="R236" s="562"/>
      <c r="S236" s="562"/>
      <c r="T236" s="562"/>
      <c r="U236" s="562"/>
      <c r="V236" s="709"/>
      <c r="W236" s="709"/>
      <c r="X236" s="709"/>
      <c r="Y236" s="709"/>
      <c r="Z236" s="709"/>
      <c r="AA236" s="709"/>
      <c r="AB236" s="709"/>
      <c r="AC236" s="709"/>
      <c r="AD236" s="709"/>
      <c r="AE236" s="709"/>
      <c r="AF236" s="709"/>
      <c r="AG236" s="709"/>
      <c r="AH236" s="709"/>
      <c r="AI236" s="562"/>
      <c r="AJ236" s="562"/>
      <c r="AK236" s="700"/>
    </row>
    <row r="237" spans="1:37" x14ac:dyDescent="0.15">
      <c r="A237" s="701" t="s">
        <v>2381</v>
      </c>
      <c r="B237" s="672"/>
      <c r="C237" s="702"/>
      <c r="D237" s="702"/>
      <c r="E237" s="702"/>
      <c r="F237" s="702"/>
      <c r="G237" s="702"/>
      <c r="H237" s="702"/>
      <c r="I237" s="702"/>
      <c r="J237" s="702"/>
      <c r="K237" s="702"/>
      <c r="L237" s="702"/>
      <c r="M237" s="702"/>
      <c r="N237" s="702"/>
      <c r="O237" s="702"/>
      <c r="P237" s="702"/>
      <c r="Q237" s="702"/>
      <c r="R237" s="702"/>
      <c r="S237" s="702"/>
      <c r="T237" s="702"/>
      <c r="U237" s="702"/>
      <c r="V237" s="702"/>
      <c r="W237" s="702"/>
      <c r="X237" s="702"/>
      <c r="Y237" s="702"/>
      <c r="Z237" s="702"/>
      <c r="AA237" s="702"/>
      <c r="AB237" s="702"/>
      <c r="AC237" s="702"/>
      <c r="AD237" s="702"/>
      <c r="AE237" s="702"/>
      <c r="AF237" s="702"/>
      <c r="AG237" s="702"/>
      <c r="AH237" s="702"/>
      <c r="AI237" s="702"/>
      <c r="AJ237" s="702"/>
      <c r="AK237" s="703"/>
    </row>
    <row r="238" spans="1:37" ht="14.25" thickBot="1" x14ac:dyDescent="0.2">
      <c r="A238" s="704"/>
      <c r="B238" s="705"/>
      <c r="C238" s="705"/>
      <c r="D238" s="705"/>
      <c r="E238" s="705"/>
      <c r="F238" s="705"/>
      <c r="G238" s="705"/>
      <c r="H238" s="705"/>
      <c r="I238" s="705"/>
      <c r="J238" s="705"/>
      <c r="K238" s="705"/>
      <c r="L238" s="705"/>
      <c r="M238" s="705"/>
      <c r="N238" s="705"/>
      <c r="O238" s="705"/>
      <c r="P238" s="705"/>
      <c r="Q238" s="705"/>
      <c r="R238" s="705"/>
      <c r="S238" s="705"/>
      <c r="T238" s="705"/>
      <c r="U238" s="705"/>
      <c r="V238" s="705"/>
      <c r="W238" s="705"/>
      <c r="X238" s="705"/>
      <c r="Y238" s="705"/>
      <c r="Z238" s="705"/>
      <c r="AA238" s="705"/>
      <c r="AB238" s="705"/>
      <c r="AC238" s="705"/>
      <c r="AD238" s="705"/>
      <c r="AE238" s="705"/>
      <c r="AF238" s="705"/>
      <c r="AG238" s="705"/>
      <c r="AH238" s="705"/>
      <c r="AI238" s="705"/>
      <c r="AJ238" s="705"/>
      <c r="AK238" s="706"/>
    </row>
    <row r="239" spans="1:37" x14ac:dyDescent="0.15">
      <c r="A239" s="707"/>
      <c r="B239" s="708"/>
      <c r="C239" s="708"/>
      <c r="D239" s="708"/>
      <c r="E239" s="708"/>
      <c r="F239" s="708"/>
      <c r="G239" s="708"/>
      <c r="H239" s="708"/>
      <c r="I239" s="709"/>
      <c r="J239" s="709"/>
      <c r="K239" s="709"/>
      <c r="L239" s="709"/>
      <c r="M239" s="562"/>
      <c r="N239" s="562"/>
      <c r="O239" s="562"/>
      <c r="P239" s="562"/>
      <c r="Q239" s="562"/>
      <c r="R239" s="562"/>
      <c r="S239" s="562"/>
      <c r="T239" s="562"/>
      <c r="U239" s="562"/>
      <c r="V239" s="709"/>
      <c r="W239" s="709"/>
      <c r="X239" s="709"/>
      <c r="Y239" s="709"/>
      <c r="Z239" s="709"/>
      <c r="AA239" s="709"/>
      <c r="AB239" s="709"/>
      <c r="AC239" s="709"/>
      <c r="AD239" s="709"/>
      <c r="AE239" s="709"/>
      <c r="AF239" s="709"/>
      <c r="AG239" s="709"/>
      <c r="AH239" s="709"/>
      <c r="AI239" s="562"/>
      <c r="AJ239" s="562"/>
      <c r="AK239" s="700"/>
    </row>
    <row r="240" spans="1:37" x14ac:dyDescent="0.15">
      <c r="A240" s="701" t="s">
        <v>2381</v>
      </c>
      <c r="B240" s="672"/>
      <c r="C240" s="702"/>
      <c r="D240" s="702"/>
      <c r="E240" s="702"/>
      <c r="F240" s="702"/>
      <c r="G240" s="702"/>
      <c r="H240" s="702"/>
      <c r="I240" s="702"/>
      <c r="J240" s="702"/>
      <c r="K240" s="702"/>
      <c r="L240" s="702"/>
      <c r="M240" s="702"/>
      <c r="N240" s="702"/>
      <c r="O240" s="702"/>
      <c r="P240" s="702"/>
      <c r="Q240" s="702"/>
      <c r="R240" s="702"/>
      <c r="S240" s="702"/>
      <c r="T240" s="702"/>
      <c r="U240" s="702"/>
      <c r="V240" s="702"/>
      <c r="W240" s="702"/>
      <c r="X240" s="702"/>
      <c r="Y240" s="702"/>
      <c r="Z240" s="702"/>
      <c r="AA240" s="702"/>
      <c r="AB240" s="702"/>
      <c r="AC240" s="702"/>
      <c r="AD240" s="702"/>
      <c r="AE240" s="702"/>
      <c r="AF240" s="702"/>
      <c r="AG240" s="702"/>
      <c r="AH240" s="702"/>
      <c r="AI240" s="702"/>
      <c r="AJ240" s="702"/>
      <c r="AK240" s="703"/>
    </row>
    <row r="241" spans="1:37" ht="14.25" thickBot="1" x14ac:dyDescent="0.2">
      <c r="A241" s="704"/>
      <c r="B241" s="705"/>
      <c r="C241" s="705"/>
      <c r="D241" s="705"/>
      <c r="E241" s="705"/>
      <c r="F241" s="705"/>
      <c r="G241" s="705"/>
      <c r="H241" s="705"/>
      <c r="I241" s="705"/>
      <c r="J241" s="705"/>
      <c r="K241" s="705"/>
      <c r="L241" s="705"/>
      <c r="M241" s="705"/>
      <c r="N241" s="705"/>
      <c r="O241" s="705"/>
      <c r="P241" s="705"/>
      <c r="Q241" s="705"/>
      <c r="R241" s="705"/>
      <c r="S241" s="705"/>
      <c r="T241" s="705"/>
      <c r="U241" s="705"/>
      <c r="V241" s="705"/>
      <c r="W241" s="705"/>
      <c r="X241" s="705"/>
      <c r="Y241" s="705"/>
      <c r="Z241" s="705"/>
      <c r="AA241" s="705"/>
      <c r="AB241" s="705"/>
      <c r="AC241" s="705"/>
      <c r="AD241" s="705"/>
      <c r="AE241" s="705"/>
      <c r="AF241" s="705"/>
      <c r="AG241" s="705"/>
      <c r="AH241" s="705"/>
      <c r="AI241" s="705"/>
      <c r="AJ241" s="705"/>
      <c r="AK241" s="706"/>
    </row>
    <row r="242" spans="1:37" x14ac:dyDescent="0.15">
      <c r="A242" s="707"/>
      <c r="B242" s="708"/>
      <c r="C242" s="708"/>
      <c r="D242" s="708"/>
      <c r="E242" s="708"/>
      <c r="F242" s="708"/>
      <c r="G242" s="708"/>
      <c r="H242" s="708"/>
      <c r="I242" s="709"/>
      <c r="J242" s="709"/>
      <c r="K242" s="709"/>
      <c r="L242" s="709"/>
      <c r="M242" s="562"/>
      <c r="N242" s="562"/>
      <c r="O242" s="562"/>
      <c r="P242" s="562"/>
      <c r="Q242" s="562"/>
      <c r="R242" s="562"/>
      <c r="S242" s="562"/>
      <c r="T242" s="562"/>
      <c r="U242" s="562"/>
      <c r="V242" s="709"/>
      <c r="W242" s="709"/>
      <c r="X242" s="709"/>
      <c r="Y242" s="709"/>
      <c r="Z242" s="709"/>
      <c r="AA242" s="709"/>
      <c r="AB242" s="709"/>
      <c r="AC242" s="709"/>
      <c r="AD242" s="709"/>
      <c r="AE242" s="709"/>
      <c r="AF242" s="709"/>
      <c r="AG242" s="709"/>
      <c r="AH242" s="709"/>
      <c r="AI242" s="562"/>
      <c r="AJ242" s="562"/>
      <c r="AK242" s="700"/>
    </row>
    <row r="243" spans="1:37" x14ac:dyDescent="0.15">
      <c r="A243" s="701" t="s">
        <v>2381</v>
      </c>
      <c r="B243" s="672"/>
      <c r="C243" s="702"/>
      <c r="D243" s="702"/>
      <c r="E243" s="702"/>
      <c r="F243" s="702"/>
      <c r="G243" s="702"/>
      <c r="H243" s="702"/>
      <c r="I243" s="702"/>
      <c r="J243" s="702"/>
      <c r="K243" s="702"/>
      <c r="L243" s="702"/>
      <c r="M243" s="702"/>
      <c r="N243" s="702"/>
      <c r="O243" s="702"/>
      <c r="P243" s="702"/>
      <c r="Q243" s="702"/>
      <c r="R243" s="702"/>
      <c r="S243" s="702"/>
      <c r="T243" s="702"/>
      <c r="U243" s="702"/>
      <c r="V243" s="702"/>
      <c r="W243" s="702"/>
      <c r="X243" s="702"/>
      <c r="Y243" s="702"/>
      <c r="Z243" s="702"/>
      <c r="AA243" s="702"/>
      <c r="AB243" s="702"/>
      <c r="AC243" s="702"/>
      <c r="AD243" s="702"/>
      <c r="AE243" s="702"/>
      <c r="AF243" s="702"/>
      <c r="AG243" s="702"/>
      <c r="AH243" s="702"/>
      <c r="AI243" s="702"/>
      <c r="AJ243" s="702"/>
      <c r="AK243" s="703"/>
    </row>
    <row r="244" spans="1:37" ht="14.25" thickBot="1" x14ac:dyDescent="0.2">
      <c r="A244" s="704"/>
      <c r="B244" s="705"/>
      <c r="C244" s="705"/>
      <c r="D244" s="705"/>
      <c r="E244" s="705"/>
      <c r="F244" s="705"/>
      <c r="G244" s="705"/>
      <c r="H244" s="705"/>
      <c r="I244" s="705"/>
      <c r="J244" s="705"/>
      <c r="K244" s="705"/>
      <c r="L244" s="705"/>
      <c r="M244" s="705"/>
      <c r="N244" s="705"/>
      <c r="O244" s="705"/>
      <c r="P244" s="705"/>
      <c r="Q244" s="705"/>
      <c r="R244" s="705"/>
      <c r="S244" s="705"/>
      <c r="T244" s="705"/>
      <c r="U244" s="705"/>
      <c r="V244" s="705"/>
      <c r="W244" s="705"/>
      <c r="X244" s="705"/>
      <c r="Y244" s="705"/>
      <c r="Z244" s="705"/>
      <c r="AA244" s="705"/>
      <c r="AB244" s="705"/>
      <c r="AC244" s="705"/>
      <c r="AD244" s="705"/>
      <c r="AE244" s="705"/>
      <c r="AF244" s="705"/>
      <c r="AG244" s="705"/>
      <c r="AH244" s="705"/>
      <c r="AI244" s="705"/>
      <c r="AJ244" s="705"/>
      <c r="AK244" s="706"/>
    </row>
    <row r="245" spans="1:37" x14ac:dyDescent="0.15">
      <c r="A245" s="105"/>
      <c r="B245" s="105"/>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5"/>
    </row>
    <row r="246" spans="1:37" x14ac:dyDescent="0.15">
      <c r="A246" s="105"/>
      <c r="B246" s="105"/>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5"/>
    </row>
    <row r="247" spans="1:37" x14ac:dyDescent="0.15">
      <c r="A247" s="105"/>
      <c r="B247" s="105"/>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5"/>
    </row>
    <row r="248" spans="1:37" x14ac:dyDescent="0.15">
      <c r="A248" s="105"/>
      <c r="B248" s="105"/>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row>
    <row r="249" spans="1:37" x14ac:dyDescent="0.15">
      <c r="A249" s="105"/>
      <c r="B249" s="105"/>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row>
    <row r="250" spans="1:37" x14ac:dyDescent="0.15">
      <c r="A250" s="105"/>
      <c r="B250" s="105"/>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5"/>
    </row>
    <row r="251" spans="1:37" x14ac:dyDescent="0.15">
      <c r="A251" s="105"/>
      <c r="B251" s="105"/>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5"/>
    </row>
    <row r="252" spans="1:37" x14ac:dyDescent="0.15">
      <c r="A252" s="105"/>
      <c r="B252" s="105"/>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5"/>
    </row>
    <row r="253" spans="1:37" x14ac:dyDescent="0.15">
      <c r="A253" s="105"/>
      <c r="B253" s="105"/>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5"/>
    </row>
    <row r="254" spans="1:37" x14ac:dyDescent="0.15">
      <c r="A254" s="105"/>
      <c r="B254" s="105"/>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5"/>
    </row>
    <row r="255" spans="1:37" x14ac:dyDescent="0.15">
      <c r="A255" s="105"/>
      <c r="B255" s="105"/>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5"/>
    </row>
    <row r="256" spans="1:37" x14ac:dyDescent="0.15">
      <c r="A256" s="105"/>
      <c r="B256" s="105"/>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5"/>
    </row>
    <row r="257" spans="1:37" x14ac:dyDescent="0.15">
      <c r="A257" s="105"/>
      <c r="B257" s="105"/>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5"/>
    </row>
    <row r="258" spans="1:37" x14ac:dyDescent="0.15">
      <c r="A258" s="105"/>
      <c r="B258" s="105"/>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5"/>
    </row>
    <row r="259" spans="1:37" x14ac:dyDescent="0.15">
      <c r="A259" s="105"/>
      <c r="B259" s="105"/>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5"/>
    </row>
    <row r="260" spans="1:37" x14ac:dyDescent="0.15">
      <c r="A260" s="105"/>
      <c r="B260" s="105"/>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5"/>
    </row>
    <row r="261" spans="1:37" x14ac:dyDescent="0.15">
      <c r="A261" s="105"/>
      <c r="B261" s="105"/>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5"/>
    </row>
    <row r="262" spans="1:37" x14ac:dyDescent="0.15">
      <c r="A262" s="105"/>
      <c r="B262" s="105"/>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5"/>
    </row>
    <row r="263" spans="1:37" x14ac:dyDescent="0.15">
      <c r="A263" s="105"/>
      <c r="B263" s="105"/>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5"/>
    </row>
    <row r="264" spans="1:37" x14ac:dyDescent="0.15">
      <c r="A264" s="105"/>
      <c r="B264" s="105"/>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5"/>
    </row>
    <row r="265" spans="1:37" x14ac:dyDescent="0.15">
      <c r="A265" s="105"/>
      <c r="B265" s="105"/>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5"/>
    </row>
    <row r="266" spans="1:37" x14ac:dyDescent="0.15">
      <c r="A266" s="105"/>
      <c r="B266" s="105"/>
      <c r="C266" s="105"/>
      <c r="D266" s="105"/>
      <c r="E266" s="105"/>
      <c r="F266" s="105"/>
      <c r="G266" s="105"/>
      <c r="H266" s="105"/>
      <c r="I266" s="105"/>
      <c r="J266" s="105"/>
      <c r="K266" s="105"/>
      <c r="L266" s="105"/>
      <c r="M266" s="105"/>
      <c r="N266" s="105"/>
      <c r="O266" s="105"/>
      <c r="P266" s="105"/>
      <c r="Q266" s="105"/>
      <c r="R266" s="105"/>
      <c r="S266" s="105"/>
      <c r="T266" s="105"/>
      <c r="U266" s="105"/>
      <c r="V266" s="105"/>
      <c r="W266" s="105"/>
      <c r="X266" s="105"/>
      <c r="Y266" s="105"/>
      <c r="Z266" s="105"/>
      <c r="AA266" s="105"/>
      <c r="AB266" s="105"/>
      <c r="AC266" s="105"/>
      <c r="AD266" s="105"/>
      <c r="AE266" s="105"/>
      <c r="AF266" s="105"/>
      <c r="AG266" s="105"/>
      <c r="AH266" s="105"/>
      <c r="AI266" s="105"/>
      <c r="AJ266" s="105"/>
      <c r="AK266" s="105"/>
    </row>
    <row r="267" spans="1:37" x14ac:dyDescent="0.15">
      <c r="A267" s="105"/>
      <c r="B267" s="105"/>
      <c r="C267" s="105"/>
      <c r="D267" s="105"/>
      <c r="E267" s="105"/>
      <c r="F267" s="105"/>
      <c r="G267" s="105"/>
      <c r="H267" s="105"/>
      <c r="I267" s="105"/>
      <c r="J267" s="105"/>
      <c r="K267" s="105"/>
      <c r="L267" s="105"/>
      <c r="M267" s="105"/>
      <c r="N267" s="105"/>
      <c r="O267" s="105"/>
      <c r="P267" s="105"/>
      <c r="Q267" s="105"/>
      <c r="R267" s="105"/>
      <c r="S267" s="105"/>
      <c r="T267" s="105"/>
      <c r="U267" s="105"/>
      <c r="V267" s="105"/>
      <c r="W267" s="105"/>
      <c r="X267" s="105"/>
      <c r="Y267" s="105"/>
      <c r="Z267" s="105"/>
      <c r="AA267" s="105"/>
      <c r="AB267" s="105"/>
      <c r="AC267" s="105"/>
      <c r="AD267" s="105"/>
      <c r="AE267" s="105"/>
      <c r="AF267" s="105"/>
      <c r="AG267" s="105"/>
      <c r="AH267" s="105"/>
      <c r="AI267" s="105"/>
      <c r="AJ267" s="105"/>
      <c r="AK267" s="105"/>
    </row>
    <row r="268" spans="1:37" x14ac:dyDescent="0.15">
      <c r="A268" s="105"/>
      <c r="B268" s="105"/>
      <c r="C268" s="105"/>
      <c r="D268" s="105"/>
      <c r="E268" s="105"/>
      <c r="F268" s="105"/>
      <c r="G268" s="105"/>
      <c r="H268" s="105"/>
      <c r="I268" s="105"/>
      <c r="J268" s="105"/>
      <c r="K268" s="105"/>
      <c r="L268" s="105"/>
      <c r="M268" s="105"/>
      <c r="N268" s="105"/>
      <c r="O268" s="105"/>
      <c r="P268" s="105"/>
      <c r="Q268" s="105"/>
      <c r="R268" s="105"/>
      <c r="S268" s="105"/>
      <c r="T268" s="105"/>
      <c r="U268" s="105"/>
      <c r="V268" s="105"/>
      <c r="W268" s="105"/>
      <c r="X268" s="105"/>
      <c r="Y268" s="105"/>
      <c r="Z268" s="105"/>
      <c r="AA268" s="105"/>
      <c r="AB268" s="105"/>
      <c r="AC268" s="105"/>
      <c r="AD268" s="105"/>
      <c r="AE268" s="105"/>
      <c r="AF268" s="105"/>
      <c r="AG268" s="105"/>
      <c r="AH268" s="105"/>
      <c r="AI268" s="105"/>
      <c r="AJ268" s="105"/>
      <c r="AK268" s="105"/>
    </row>
    <row r="269" spans="1:37" x14ac:dyDescent="0.15">
      <c r="A269" s="105"/>
      <c r="B269" s="105"/>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5"/>
    </row>
    <row r="270" spans="1:37" x14ac:dyDescent="0.15">
      <c r="A270" s="105"/>
      <c r="B270" s="105"/>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5"/>
    </row>
    <row r="271" spans="1:37" x14ac:dyDescent="0.15">
      <c r="A271" s="105"/>
      <c r="B271" s="105"/>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5"/>
    </row>
    <row r="272" spans="1:37" x14ac:dyDescent="0.15">
      <c r="A272" s="105"/>
      <c r="B272" s="105"/>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5"/>
    </row>
    <row r="273" spans="1:37" x14ac:dyDescent="0.15">
      <c r="A273" s="105"/>
      <c r="B273" s="105"/>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5"/>
    </row>
    <row r="274" spans="1:37" x14ac:dyDescent="0.15">
      <c r="A274" s="105"/>
      <c r="B274" s="105"/>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5"/>
    </row>
    <row r="275" spans="1:37" x14ac:dyDescent="0.15">
      <c r="A275" s="105"/>
      <c r="B275" s="105"/>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5"/>
    </row>
    <row r="276" spans="1:37" x14ac:dyDescent="0.15">
      <c r="A276" s="105"/>
      <c r="B276" s="105"/>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5"/>
    </row>
    <row r="277" spans="1:37" x14ac:dyDescent="0.15">
      <c r="A277" s="105"/>
      <c r="B277" s="105"/>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5"/>
    </row>
    <row r="278" spans="1:37" x14ac:dyDescent="0.15">
      <c r="A278" s="105"/>
      <c r="B278" s="105"/>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5"/>
    </row>
    <row r="279" spans="1:37" x14ac:dyDescent="0.15">
      <c r="A279" s="105"/>
      <c r="B279" s="105"/>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5"/>
    </row>
    <row r="280" spans="1:37" x14ac:dyDescent="0.15">
      <c r="A280" s="105"/>
      <c r="B280" s="105"/>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5"/>
    </row>
    <row r="281" spans="1:37" x14ac:dyDescent="0.15">
      <c r="A281" s="105"/>
      <c r="B281" s="105"/>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5"/>
    </row>
    <row r="282" spans="1:37" x14ac:dyDescent="0.15">
      <c r="A282" s="105"/>
      <c r="B282" s="105"/>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5"/>
    </row>
  </sheetData>
  <mergeCells count="1079">
    <mergeCell ref="T194:AK194"/>
    <mergeCell ref="A195:B195"/>
    <mergeCell ref="C195:R195"/>
    <mergeCell ref="T195:U195"/>
    <mergeCell ref="V195:AK195"/>
    <mergeCell ref="A196:R196"/>
    <mergeCell ref="T196:AK196"/>
    <mergeCell ref="A152:F152"/>
    <mergeCell ref="G152:R152"/>
    <mergeCell ref="S152:X152"/>
    <mergeCell ref="Y152:AK152"/>
    <mergeCell ref="T191:U191"/>
    <mergeCell ref="V191:AB191"/>
    <mergeCell ref="AC191:AF191"/>
    <mergeCell ref="AG191:AK191"/>
    <mergeCell ref="A192:D192"/>
    <mergeCell ref="E192:R192"/>
    <mergeCell ref="T192:W192"/>
    <mergeCell ref="X192:AK192"/>
    <mergeCell ref="A193:E193"/>
    <mergeCell ref="F193:R193"/>
    <mergeCell ref="T193:X193"/>
    <mergeCell ref="Y193:AK193"/>
    <mergeCell ref="T189:U189"/>
    <mergeCell ref="V189:AA189"/>
    <mergeCell ref="AC189:AD189"/>
    <mergeCell ref="AE189:AK189"/>
    <mergeCell ref="A190:E190"/>
    <mergeCell ref="F190:H190"/>
    <mergeCell ref="J190:K190"/>
    <mergeCell ref="L190:R190"/>
    <mergeCell ref="T190:X190"/>
    <mergeCell ref="Y190:AA190"/>
    <mergeCell ref="AC190:AD190"/>
    <mergeCell ref="AE190:AK190"/>
    <mergeCell ref="T187:U187"/>
    <mergeCell ref="V187:AK187"/>
    <mergeCell ref="A188:B188"/>
    <mergeCell ref="D188:E188"/>
    <mergeCell ref="G188:H188"/>
    <mergeCell ref="J188:M188"/>
    <mergeCell ref="N188:R188"/>
    <mergeCell ref="T188:U188"/>
    <mergeCell ref="W188:X188"/>
    <mergeCell ref="Z188:AA188"/>
    <mergeCell ref="AC188:AF188"/>
    <mergeCell ref="AG188:AK188"/>
    <mergeCell ref="T182:X182"/>
    <mergeCell ref="Y182:AK182"/>
    <mergeCell ref="A183:R183"/>
    <mergeCell ref="T183:AK183"/>
    <mergeCell ref="A184:B184"/>
    <mergeCell ref="C184:R184"/>
    <mergeCell ref="T184:U184"/>
    <mergeCell ref="V184:AK184"/>
    <mergeCell ref="A185:R185"/>
    <mergeCell ref="T185:AK185"/>
    <mergeCell ref="J180:M180"/>
    <mergeCell ref="N180:R180"/>
    <mergeCell ref="T180:U180"/>
    <mergeCell ref="V180:AB180"/>
    <mergeCell ref="AC180:AF180"/>
    <mergeCell ref="AG180:AK180"/>
    <mergeCell ref="T174:AK174"/>
    <mergeCell ref="C176:R176"/>
    <mergeCell ref="T176:U176"/>
    <mergeCell ref="V176:AK176"/>
    <mergeCell ref="D177:E177"/>
    <mergeCell ref="G177:H177"/>
    <mergeCell ref="J177:M177"/>
    <mergeCell ref="N177:R177"/>
    <mergeCell ref="T177:U177"/>
    <mergeCell ref="W177:X177"/>
    <mergeCell ref="Z177:AA177"/>
    <mergeCell ref="AC177:AF177"/>
    <mergeCell ref="AG177:AK177"/>
    <mergeCell ref="J178:K178"/>
    <mergeCell ref="L178:R178"/>
    <mergeCell ref="E159:R159"/>
    <mergeCell ref="A189:B189"/>
    <mergeCell ref="C189:H189"/>
    <mergeCell ref="J189:K189"/>
    <mergeCell ref="L189:R189"/>
    <mergeCell ref="A191:B191"/>
    <mergeCell ref="C191:I191"/>
    <mergeCell ref="J191:M191"/>
    <mergeCell ref="N191:R191"/>
    <mergeCell ref="A187:B187"/>
    <mergeCell ref="C187:R187"/>
    <mergeCell ref="AE168:AK168"/>
    <mergeCell ref="T169:U169"/>
    <mergeCell ref="V169:AB169"/>
    <mergeCell ref="AC169:AF169"/>
    <mergeCell ref="AG169:AK169"/>
    <mergeCell ref="T170:W170"/>
    <mergeCell ref="X170:AK170"/>
    <mergeCell ref="T165:U165"/>
    <mergeCell ref="V165:AK165"/>
    <mergeCell ref="T166:U166"/>
    <mergeCell ref="W166:X166"/>
    <mergeCell ref="Z166:AA166"/>
    <mergeCell ref="AC166:AF166"/>
    <mergeCell ref="AG166:AK166"/>
    <mergeCell ref="T167:U167"/>
    <mergeCell ref="V167:AA167"/>
    <mergeCell ref="AC167:AD167"/>
    <mergeCell ref="AE167:AK167"/>
    <mergeCell ref="AC179:AD179"/>
    <mergeCell ref="AE179:AK179"/>
    <mergeCell ref="C180:I180"/>
    <mergeCell ref="A166:B166"/>
    <mergeCell ref="D166:E166"/>
    <mergeCell ref="G166:H166"/>
    <mergeCell ref="J166:M166"/>
    <mergeCell ref="N166:R166"/>
    <mergeCell ref="A167:B167"/>
    <mergeCell ref="C167:H167"/>
    <mergeCell ref="J167:K167"/>
    <mergeCell ref="L167:R167"/>
    <mergeCell ref="N169:R169"/>
    <mergeCell ref="A170:D170"/>
    <mergeCell ref="A194:R194"/>
    <mergeCell ref="A154:B154"/>
    <mergeCell ref="C154:R154"/>
    <mergeCell ref="A155:B155"/>
    <mergeCell ref="D155:E155"/>
    <mergeCell ref="G155:H155"/>
    <mergeCell ref="J155:M155"/>
    <mergeCell ref="N155:R155"/>
    <mergeCell ref="A156:B156"/>
    <mergeCell ref="C156:H156"/>
    <mergeCell ref="J156:K156"/>
    <mergeCell ref="L156:R156"/>
    <mergeCell ref="A157:E157"/>
    <mergeCell ref="F157:H157"/>
    <mergeCell ref="J157:K157"/>
    <mergeCell ref="L157:R157"/>
    <mergeCell ref="A158:B158"/>
    <mergeCell ref="C158:I158"/>
    <mergeCell ref="J158:M158"/>
    <mergeCell ref="N158:R158"/>
    <mergeCell ref="A159:D159"/>
    <mergeCell ref="A243:B243"/>
    <mergeCell ref="C243:AK243"/>
    <mergeCell ref="A244:AK244"/>
    <mergeCell ref="V154:AK154"/>
    <mergeCell ref="T154:U154"/>
    <mergeCell ref="W155:X155"/>
    <mergeCell ref="Z155:AA155"/>
    <mergeCell ref="T155:U155"/>
    <mergeCell ref="T156:U156"/>
    <mergeCell ref="V156:AA156"/>
    <mergeCell ref="T157:X157"/>
    <mergeCell ref="Y157:AA157"/>
    <mergeCell ref="T158:U158"/>
    <mergeCell ref="V158:AB158"/>
    <mergeCell ref="T159:W159"/>
    <mergeCell ref="T160:X160"/>
    <mergeCell ref="X159:AK159"/>
    <mergeCell ref="AC155:AF155"/>
    <mergeCell ref="AC156:AD156"/>
    <mergeCell ref="AC157:AD157"/>
    <mergeCell ref="AG155:AK155"/>
    <mergeCell ref="A240:B240"/>
    <mergeCell ref="C240:AK240"/>
    <mergeCell ref="A178:B178"/>
    <mergeCell ref="C178:H178"/>
    <mergeCell ref="E170:R170"/>
    <mergeCell ref="A171:E171"/>
    <mergeCell ref="F171:R171"/>
    <mergeCell ref="A172:R172"/>
    <mergeCell ref="A173:B173"/>
    <mergeCell ref="C173:R173"/>
    <mergeCell ref="A174:R174"/>
    <mergeCell ref="A241:AK241"/>
    <mergeCell ref="A242:H242"/>
    <mergeCell ref="I242:L242"/>
    <mergeCell ref="M242:O242"/>
    <mergeCell ref="P242:R242"/>
    <mergeCell ref="S242:U242"/>
    <mergeCell ref="V242:X242"/>
    <mergeCell ref="Y242:AA242"/>
    <mergeCell ref="AB242:AD242"/>
    <mergeCell ref="AE242:AH242"/>
    <mergeCell ref="AI242:AK242"/>
    <mergeCell ref="A237:B237"/>
    <mergeCell ref="C237:AK237"/>
    <mergeCell ref="A238:AK238"/>
    <mergeCell ref="A239:H239"/>
    <mergeCell ref="I239:L239"/>
    <mergeCell ref="M239:O239"/>
    <mergeCell ref="P239:R239"/>
    <mergeCell ref="S239:U239"/>
    <mergeCell ref="V239:X239"/>
    <mergeCell ref="Y239:AA239"/>
    <mergeCell ref="AB239:AD239"/>
    <mergeCell ref="AE239:AH239"/>
    <mergeCell ref="AI239:AK239"/>
    <mergeCell ref="A234:B234"/>
    <mergeCell ref="C234:AK234"/>
    <mergeCell ref="A235:AK235"/>
    <mergeCell ref="A236:H236"/>
    <mergeCell ref="I236:L236"/>
    <mergeCell ref="M236:O236"/>
    <mergeCell ref="P236:R236"/>
    <mergeCell ref="S236:U236"/>
    <mergeCell ref="V236:X236"/>
    <mergeCell ref="Y236:AA236"/>
    <mergeCell ref="AB236:AD236"/>
    <mergeCell ref="AE236:AH236"/>
    <mergeCell ref="AI236:AK236"/>
    <mergeCell ref="A231:B231"/>
    <mergeCell ref="C231:AK231"/>
    <mergeCell ref="A232:AK232"/>
    <mergeCell ref="A233:H233"/>
    <mergeCell ref="I233:L233"/>
    <mergeCell ref="M233:O233"/>
    <mergeCell ref="P233:R233"/>
    <mergeCell ref="S233:U233"/>
    <mergeCell ref="V233:X233"/>
    <mergeCell ref="Y233:AA233"/>
    <mergeCell ref="AB233:AD233"/>
    <mergeCell ref="AE233:AH233"/>
    <mergeCell ref="AI233:AK233"/>
    <mergeCell ref="A228:B228"/>
    <mergeCell ref="C228:AK228"/>
    <mergeCell ref="A229:AK229"/>
    <mergeCell ref="A230:H230"/>
    <mergeCell ref="I230:L230"/>
    <mergeCell ref="M230:O230"/>
    <mergeCell ref="P230:R230"/>
    <mergeCell ref="S230:U230"/>
    <mergeCell ref="V230:X230"/>
    <mergeCell ref="Y230:AA230"/>
    <mergeCell ref="AB230:AD230"/>
    <mergeCell ref="AE230:AH230"/>
    <mergeCell ref="AI230:AK230"/>
    <mergeCell ref="A225:B225"/>
    <mergeCell ref="C225:AK225"/>
    <mergeCell ref="A226:AK226"/>
    <mergeCell ref="A227:H227"/>
    <mergeCell ref="I227:L227"/>
    <mergeCell ref="M227:O227"/>
    <mergeCell ref="P227:R227"/>
    <mergeCell ref="S227:U227"/>
    <mergeCell ref="V227:X227"/>
    <mergeCell ref="Y227:AA227"/>
    <mergeCell ref="AB227:AD227"/>
    <mergeCell ref="AE227:AH227"/>
    <mergeCell ref="AI227:AK227"/>
    <mergeCell ref="A222:B222"/>
    <mergeCell ref="C222:AK222"/>
    <mergeCell ref="A223:AK223"/>
    <mergeCell ref="A224:H224"/>
    <mergeCell ref="I224:L224"/>
    <mergeCell ref="M224:O224"/>
    <mergeCell ref="P224:R224"/>
    <mergeCell ref="S224:U224"/>
    <mergeCell ref="V224:X224"/>
    <mergeCell ref="Y224:AA224"/>
    <mergeCell ref="AB224:AD224"/>
    <mergeCell ref="AE224:AH224"/>
    <mergeCell ref="AI224:AK224"/>
    <mergeCell ref="A219:B219"/>
    <mergeCell ref="C219:AK219"/>
    <mergeCell ref="A220:AK220"/>
    <mergeCell ref="A221:H221"/>
    <mergeCell ref="I221:L221"/>
    <mergeCell ref="M221:O221"/>
    <mergeCell ref="P221:R221"/>
    <mergeCell ref="S221:U221"/>
    <mergeCell ref="V221:X221"/>
    <mergeCell ref="Y221:AA221"/>
    <mergeCell ref="AB221:AD221"/>
    <mergeCell ref="AE221:AH221"/>
    <mergeCell ref="AI221:AK221"/>
    <mergeCell ref="A216:B216"/>
    <mergeCell ref="C216:AK216"/>
    <mergeCell ref="A217:AK217"/>
    <mergeCell ref="A218:H218"/>
    <mergeCell ref="I218:L218"/>
    <mergeCell ref="M218:O218"/>
    <mergeCell ref="P218:R218"/>
    <mergeCell ref="S218:U218"/>
    <mergeCell ref="V218:X218"/>
    <mergeCell ref="Y218:AA218"/>
    <mergeCell ref="AB218:AD218"/>
    <mergeCell ref="AE218:AH218"/>
    <mergeCell ref="AI218:AK218"/>
    <mergeCell ref="A213:B213"/>
    <mergeCell ref="C213:AK213"/>
    <mergeCell ref="A214:AK214"/>
    <mergeCell ref="A215:H215"/>
    <mergeCell ref="I215:L215"/>
    <mergeCell ref="M215:O215"/>
    <mergeCell ref="P215:R215"/>
    <mergeCell ref="S215:U215"/>
    <mergeCell ref="V215:X215"/>
    <mergeCell ref="Y215:AA215"/>
    <mergeCell ref="AB215:AD215"/>
    <mergeCell ref="AE215:AH215"/>
    <mergeCell ref="AI215:AK215"/>
    <mergeCell ref="AI209:AK209"/>
    <mergeCell ref="A210:B210"/>
    <mergeCell ref="C210:AK210"/>
    <mergeCell ref="A211:AK211"/>
    <mergeCell ref="A212:H212"/>
    <mergeCell ref="I212:L212"/>
    <mergeCell ref="M212:O212"/>
    <mergeCell ref="P212:R212"/>
    <mergeCell ref="S212:U212"/>
    <mergeCell ref="V212:X212"/>
    <mergeCell ref="Y212:AA212"/>
    <mergeCell ref="AB212:AD212"/>
    <mergeCell ref="AE212:AH212"/>
    <mergeCell ref="AI212:AK212"/>
    <mergeCell ref="A209:H209"/>
    <mergeCell ref="I209:L209"/>
    <mergeCell ref="M209:O209"/>
    <mergeCell ref="P209:R209"/>
    <mergeCell ref="S209:U209"/>
    <mergeCell ref="V209:X209"/>
    <mergeCell ref="Y209:AA209"/>
    <mergeCell ref="AB209:AD209"/>
    <mergeCell ref="AE209:AH209"/>
    <mergeCell ref="B203:AK206"/>
    <mergeCell ref="A208:H208"/>
    <mergeCell ref="I208:L208"/>
    <mergeCell ref="M208:O208"/>
    <mergeCell ref="P208:R208"/>
    <mergeCell ref="S208:U208"/>
    <mergeCell ref="V208:X208"/>
    <mergeCell ref="Y208:AA208"/>
    <mergeCell ref="AB208:AD208"/>
    <mergeCell ref="AE208:AH208"/>
    <mergeCell ref="AI208:AK208"/>
    <mergeCell ref="A198:R200"/>
    <mergeCell ref="S198:V198"/>
    <mergeCell ref="W198:X198"/>
    <mergeCell ref="Y198:AK200"/>
    <mergeCell ref="S199:V199"/>
    <mergeCell ref="W199:X199"/>
    <mergeCell ref="S200:V200"/>
    <mergeCell ref="W200:X200"/>
    <mergeCell ref="A202:F202"/>
    <mergeCell ref="G202:R202"/>
    <mergeCell ref="S202:X202"/>
    <mergeCell ref="Y202:AK202"/>
    <mergeCell ref="AL59:AN59"/>
    <mergeCell ref="AJ61:AK61"/>
    <mergeCell ref="AF61:AI61"/>
    <mergeCell ref="A180:B180"/>
    <mergeCell ref="A181:D181"/>
    <mergeCell ref="E181:R181"/>
    <mergeCell ref="T181:W181"/>
    <mergeCell ref="X181:AK181"/>
    <mergeCell ref="A182:E182"/>
    <mergeCell ref="F182:R182"/>
    <mergeCell ref="Y179:AA179"/>
    <mergeCell ref="T178:U178"/>
    <mergeCell ref="V178:AA178"/>
    <mergeCell ref="AC178:AD178"/>
    <mergeCell ref="AE178:AK178"/>
    <mergeCell ref="A179:E179"/>
    <mergeCell ref="F179:H179"/>
    <mergeCell ref="J179:K179"/>
    <mergeCell ref="L179:R179"/>
    <mergeCell ref="T179:X179"/>
    <mergeCell ref="T171:X171"/>
    <mergeCell ref="Y171:AK171"/>
    <mergeCell ref="T172:AK172"/>
    <mergeCell ref="T173:U173"/>
    <mergeCell ref="V173:AK173"/>
    <mergeCell ref="A168:E168"/>
    <mergeCell ref="F168:H168"/>
    <mergeCell ref="J168:K168"/>
    <mergeCell ref="L168:R168"/>
    <mergeCell ref="A169:B169"/>
    <mergeCell ref="C169:I169"/>
    <mergeCell ref="J169:M169"/>
    <mergeCell ref="A160:E160"/>
    <mergeCell ref="F160:R160"/>
    <mergeCell ref="A161:R161"/>
    <mergeCell ref="C162:R162"/>
    <mergeCell ref="A163:R163"/>
    <mergeCell ref="A149:R151"/>
    <mergeCell ref="S149:V149"/>
    <mergeCell ref="W149:X149"/>
    <mergeCell ref="S150:V150"/>
    <mergeCell ref="W150:X150"/>
    <mergeCell ref="S151:V151"/>
    <mergeCell ref="W151:X151"/>
    <mergeCell ref="A177:B177"/>
    <mergeCell ref="A162:B162"/>
    <mergeCell ref="A165:B165"/>
    <mergeCell ref="AB148:AC148"/>
    <mergeCell ref="V148:AA148"/>
    <mergeCell ref="A176:B176"/>
    <mergeCell ref="T168:X168"/>
    <mergeCell ref="Y168:AA168"/>
    <mergeCell ref="AC168:AD168"/>
    <mergeCell ref="AD148:AI148"/>
    <mergeCell ref="AE156:AK156"/>
    <mergeCell ref="AE157:AK157"/>
    <mergeCell ref="AC158:AF158"/>
    <mergeCell ref="AG158:AK158"/>
    <mergeCell ref="Y160:AK160"/>
    <mergeCell ref="T161:AK161"/>
    <mergeCell ref="T162:U162"/>
    <mergeCell ref="V162:AK162"/>
    <mergeCell ref="T163:AK163"/>
    <mergeCell ref="C165:R165"/>
    <mergeCell ref="B146:AK147"/>
    <mergeCell ref="AJ148:AK148"/>
    <mergeCell ref="Y149:AK151"/>
    <mergeCell ref="B143:AK144"/>
    <mergeCell ref="A145:G145"/>
    <mergeCell ref="H145:I145"/>
    <mergeCell ref="J145:M145"/>
    <mergeCell ref="N145:Q145"/>
    <mergeCell ref="R145:U145"/>
    <mergeCell ref="V145:W145"/>
    <mergeCell ref="X145:AA145"/>
    <mergeCell ref="AB145:AE145"/>
    <mergeCell ref="AF145:AI145"/>
    <mergeCell ref="AJ145:AK145"/>
    <mergeCell ref="B140:AK141"/>
    <mergeCell ref="A142:G142"/>
    <mergeCell ref="H142:I142"/>
    <mergeCell ref="J142:M142"/>
    <mergeCell ref="N142:Q142"/>
    <mergeCell ref="R142:U142"/>
    <mergeCell ref="V142:W142"/>
    <mergeCell ref="X142:AA142"/>
    <mergeCell ref="AB142:AE142"/>
    <mergeCell ref="AF142:AI142"/>
    <mergeCell ref="AJ142:AK142"/>
    <mergeCell ref="B137:AK138"/>
    <mergeCell ref="A139:G139"/>
    <mergeCell ref="H139:I139"/>
    <mergeCell ref="J139:M139"/>
    <mergeCell ref="N139:Q139"/>
    <mergeCell ref="R139:U139"/>
    <mergeCell ref="V139:W139"/>
    <mergeCell ref="X139:AA139"/>
    <mergeCell ref="AB139:AE139"/>
    <mergeCell ref="AF139:AI139"/>
    <mergeCell ref="AJ139:AK139"/>
    <mergeCell ref="B134:AK135"/>
    <mergeCell ref="A136:G136"/>
    <mergeCell ref="H136:I136"/>
    <mergeCell ref="J136:M136"/>
    <mergeCell ref="N136:Q136"/>
    <mergeCell ref="R136:U136"/>
    <mergeCell ref="V136:W136"/>
    <mergeCell ref="X136:AA136"/>
    <mergeCell ref="AB136:AE136"/>
    <mergeCell ref="AF136:AI136"/>
    <mergeCell ref="AJ136:AK136"/>
    <mergeCell ref="B131:AK132"/>
    <mergeCell ref="A133:G133"/>
    <mergeCell ref="H133:I133"/>
    <mergeCell ref="J133:M133"/>
    <mergeCell ref="N133:Q133"/>
    <mergeCell ref="R133:U133"/>
    <mergeCell ref="V133:W133"/>
    <mergeCell ref="X133:AA133"/>
    <mergeCell ref="AB133:AE133"/>
    <mergeCell ref="AF133:AI133"/>
    <mergeCell ref="AJ133:AK133"/>
    <mergeCell ref="B128:AK129"/>
    <mergeCell ref="A130:G130"/>
    <mergeCell ref="H130:I130"/>
    <mergeCell ref="J130:M130"/>
    <mergeCell ref="N130:Q130"/>
    <mergeCell ref="R130:U130"/>
    <mergeCell ref="V130:W130"/>
    <mergeCell ref="X130:AA130"/>
    <mergeCell ref="AB130:AE130"/>
    <mergeCell ref="AF130:AI130"/>
    <mergeCell ref="AJ130:AK130"/>
    <mergeCell ref="B125:AK126"/>
    <mergeCell ref="A127:G127"/>
    <mergeCell ref="H127:I127"/>
    <mergeCell ref="J127:M127"/>
    <mergeCell ref="N127:Q127"/>
    <mergeCell ref="R127:U127"/>
    <mergeCell ref="V127:W127"/>
    <mergeCell ref="X127:AA127"/>
    <mergeCell ref="AB127:AE127"/>
    <mergeCell ref="AF127:AI127"/>
    <mergeCell ref="AJ127:AK127"/>
    <mergeCell ref="B122:AK123"/>
    <mergeCell ref="A124:G124"/>
    <mergeCell ref="H124:I124"/>
    <mergeCell ref="J124:M124"/>
    <mergeCell ref="N124:Q124"/>
    <mergeCell ref="R124:U124"/>
    <mergeCell ref="V124:W124"/>
    <mergeCell ref="X124:AA124"/>
    <mergeCell ref="AB124:AE124"/>
    <mergeCell ref="AF124:AI124"/>
    <mergeCell ref="AJ124:AK124"/>
    <mergeCell ref="B119:AK120"/>
    <mergeCell ref="A121:G121"/>
    <mergeCell ref="H121:I121"/>
    <mergeCell ref="J121:M121"/>
    <mergeCell ref="N121:Q121"/>
    <mergeCell ref="R121:U121"/>
    <mergeCell ref="V121:W121"/>
    <mergeCell ref="X121:AA121"/>
    <mergeCell ref="AB121:AE121"/>
    <mergeCell ref="AF121:AI121"/>
    <mergeCell ref="AJ121:AK121"/>
    <mergeCell ref="B116:AK117"/>
    <mergeCell ref="A118:G118"/>
    <mergeCell ref="H118:I118"/>
    <mergeCell ref="J118:M118"/>
    <mergeCell ref="N118:Q118"/>
    <mergeCell ref="R118:U118"/>
    <mergeCell ref="V118:W118"/>
    <mergeCell ref="X118:AA118"/>
    <mergeCell ref="AB118:AE118"/>
    <mergeCell ref="AF118:AI118"/>
    <mergeCell ref="AJ118:AK118"/>
    <mergeCell ref="B113:AK114"/>
    <mergeCell ref="A115:G115"/>
    <mergeCell ref="H115:I115"/>
    <mergeCell ref="J115:M115"/>
    <mergeCell ref="N115:Q115"/>
    <mergeCell ref="R115:U115"/>
    <mergeCell ref="V115:W115"/>
    <mergeCell ref="X115:AA115"/>
    <mergeCell ref="AB115:AE115"/>
    <mergeCell ref="AF115:AI115"/>
    <mergeCell ref="AJ115:AK115"/>
    <mergeCell ref="B110:AK111"/>
    <mergeCell ref="A112:G112"/>
    <mergeCell ref="H112:I112"/>
    <mergeCell ref="J112:M112"/>
    <mergeCell ref="N112:Q112"/>
    <mergeCell ref="R112:U112"/>
    <mergeCell ref="V112:W112"/>
    <mergeCell ref="X112:AA112"/>
    <mergeCell ref="AB112:AE112"/>
    <mergeCell ref="AF112:AI112"/>
    <mergeCell ref="AJ112:AK112"/>
    <mergeCell ref="B107:AK108"/>
    <mergeCell ref="A109:G109"/>
    <mergeCell ref="H109:I109"/>
    <mergeCell ref="J109:M109"/>
    <mergeCell ref="N109:Q109"/>
    <mergeCell ref="R109:U109"/>
    <mergeCell ref="V109:W109"/>
    <mergeCell ref="X109:AA109"/>
    <mergeCell ref="AB109:AE109"/>
    <mergeCell ref="AF109:AI109"/>
    <mergeCell ref="AJ109:AK109"/>
    <mergeCell ref="B104:AK105"/>
    <mergeCell ref="A106:G106"/>
    <mergeCell ref="H106:I106"/>
    <mergeCell ref="J106:M106"/>
    <mergeCell ref="N106:Q106"/>
    <mergeCell ref="R106:U106"/>
    <mergeCell ref="V106:W106"/>
    <mergeCell ref="X106:AA106"/>
    <mergeCell ref="AB106:AE106"/>
    <mergeCell ref="AF106:AI106"/>
    <mergeCell ref="AJ106:AK106"/>
    <mergeCell ref="AJ102:AK102"/>
    <mergeCell ref="AB103:AE103"/>
    <mergeCell ref="AF103:AI103"/>
    <mergeCell ref="AJ103:AK103"/>
    <mergeCell ref="A102:G102"/>
    <mergeCell ref="A103:G103"/>
    <mergeCell ref="X102:AA102"/>
    <mergeCell ref="X103:AA103"/>
    <mergeCell ref="V102:W102"/>
    <mergeCell ref="H102:I102"/>
    <mergeCell ref="H103:I103"/>
    <mergeCell ref="J103:M103"/>
    <mergeCell ref="N103:Q103"/>
    <mergeCell ref="R103:U103"/>
    <mergeCell ref="V103:W103"/>
    <mergeCell ref="A100:G101"/>
    <mergeCell ref="J102:M102"/>
    <mergeCell ref="N102:Q102"/>
    <mergeCell ref="R102:U102"/>
    <mergeCell ref="AB102:AE102"/>
    <mergeCell ref="AF102:AI102"/>
    <mergeCell ref="A98:C98"/>
    <mergeCell ref="D98:AK98"/>
    <mergeCell ref="AL89:AN89"/>
    <mergeCell ref="AL91:AN91"/>
    <mergeCell ref="AL93:AN93"/>
    <mergeCell ref="AL95:AN95"/>
    <mergeCell ref="AL97:AN97"/>
    <mergeCell ref="AF99:AG99"/>
    <mergeCell ref="AH99:AK99"/>
    <mergeCell ref="A96:C96"/>
    <mergeCell ref="D96:AK96"/>
    <mergeCell ref="A97:I97"/>
    <mergeCell ref="J97:M97"/>
    <mergeCell ref="N97:R97"/>
    <mergeCell ref="S97:W97"/>
    <mergeCell ref="X97:AB97"/>
    <mergeCell ref="AC97:AG97"/>
    <mergeCell ref="AH97:AK97"/>
    <mergeCell ref="A94:C94"/>
    <mergeCell ref="D94:AK94"/>
    <mergeCell ref="A95:I95"/>
    <mergeCell ref="J95:M95"/>
    <mergeCell ref="N95:R95"/>
    <mergeCell ref="S95:W95"/>
    <mergeCell ref="X95:AB95"/>
    <mergeCell ref="AC95:AG95"/>
    <mergeCell ref="AH95:AK95"/>
    <mergeCell ref="AH91:AK91"/>
    <mergeCell ref="A92:C92"/>
    <mergeCell ref="D92:AK92"/>
    <mergeCell ref="A93:I93"/>
    <mergeCell ref="J93:M93"/>
    <mergeCell ref="N93:R93"/>
    <mergeCell ref="S93:W93"/>
    <mergeCell ref="X93:AB93"/>
    <mergeCell ref="AC93:AG93"/>
    <mergeCell ref="AH93:AK93"/>
    <mergeCell ref="N89:R89"/>
    <mergeCell ref="S89:W89"/>
    <mergeCell ref="X89:AB89"/>
    <mergeCell ref="AC89:AG89"/>
    <mergeCell ref="A91:I91"/>
    <mergeCell ref="J91:M91"/>
    <mergeCell ref="N91:R91"/>
    <mergeCell ref="S91:W91"/>
    <mergeCell ref="X91:AB91"/>
    <mergeCell ref="AC91:AG91"/>
    <mergeCell ref="AL80:AN80"/>
    <mergeCell ref="AL82:AN82"/>
    <mergeCell ref="AL84:AN84"/>
    <mergeCell ref="A90:C90"/>
    <mergeCell ref="D90:AK90"/>
    <mergeCell ref="A88:I88"/>
    <mergeCell ref="AH88:AK88"/>
    <mergeCell ref="A89:I89"/>
    <mergeCell ref="AH89:AK89"/>
    <mergeCell ref="AC88:AG88"/>
    <mergeCell ref="X88:AB88"/>
    <mergeCell ref="S88:W88"/>
    <mergeCell ref="R85:S85"/>
    <mergeCell ref="T85:V85"/>
    <mergeCell ref="W85:Y85"/>
    <mergeCell ref="Z85:AB85"/>
    <mergeCell ref="AC85:AE85"/>
    <mergeCell ref="AF85:AH85"/>
    <mergeCell ref="A84:C84"/>
    <mergeCell ref="A86:G87"/>
    <mergeCell ref="A83:I83"/>
    <mergeCell ref="N88:R88"/>
    <mergeCell ref="J88:M88"/>
    <mergeCell ref="J89:M89"/>
    <mergeCell ref="AI85:AK85"/>
    <mergeCell ref="T73:AE73"/>
    <mergeCell ref="J83:O83"/>
    <mergeCell ref="P83:S83"/>
    <mergeCell ref="T83:V83"/>
    <mergeCell ref="W83:Y83"/>
    <mergeCell ref="Z83:AB83"/>
    <mergeCell ref="AC83:AE83"/>
    <mergeCell ref="AF83:AH83"/>
    <mergeCell ref="AI83:AK83"/>
    <mergeCell ref="D84:AK84"/>
    <mergeCell ref="J77:O77"/>
    <mergeCell ref="P77:S77"/>
    <mergeCell ref="T77:V77"/>
    <mergeCell ref="W77:Y77"/>
    <mergeCell ref="Z77:AB77"/>
    <mergeCell ref="AC77:AE77"/>
    <mergeCell ref="AF77:AH77"/>
    <mergeCell ref="AI77:AK77"/>
    <mergeCell ref="D78:AK78"/>
    <mergeCell ref="J79:O79"/>
    <mergeCell ref="P79:S79"/>
    <mergeCell ref="T79:V79"/>
    <mergeCell ref="W79:Y79"/>
    <mergeCell ref="Z79:AB79"/>
    <mergeCell ref="A80:C80"/>
    <mergeCell ref="D80:AK80"/>
    <mergeCell ref="J81:O81"/>
    <mergeCell ref="P81:S81"/>
    <mergeCell ref="T81:V81"/>
    <mergeCell ref="W81:Y81"/>
    <mergeCell ref="Z81:AB81"/>
    <mergeCell ref="A78:C78"/>
    <mergeCell ref="A82:C82"/>
    <mergeCell ref="D82:AK82"/>
    <mergeCell ref="A81:I81"/>
    <mergeCell ref="A77:I77"/>
    <mergeCell ref="AC81:AE81"/>
    <mergeCell ref="AF81:AH81"/>
    <mergeCell ref="AI81:AK81"/>
    <mergeCell ref="A70:C70"/>
    <mergeCell ref="D70:AK70"/>
    <mergeCell ref="A75:I75"/>
    <mergeCell ref="A74:I74"/>
    <mergeCell ref="AF74:AH74"/>
    <mergeCell ref="AF75:AH75"/>
    <mergeCell ref="J74:O74"/>
    <mergeCell ref="J75:O75"/>
    <mergeCell ref="P74:S74"/>
    <mergeCell ref="P75:S75"/>
    <mergeCell ref="T74:V74"/>
    <mergeCell ref="T75:V75"/>
    <mergeCell ref="W74:Y74"/>
    <mergeCell ref="W75:Y75"/>
    <mergeCell ref="Z74:AB74"/>
    <mergeCell ref="Z75:AB75"/>
    <mergeCell ref="AC74:AE74"/>
    <mergeCell ref="AL76:AN76"/>
    <mergeCell ref="AL78:AN78"/>
    <mergeCell ref="A79:I79"/>
    <mergeCell ref="A72:G73"/>
    <mergeCell ref="A76:C76"/>
    <mergeCell ref="D76:AK76"/>
    <mergeCell ref="A68:C68"/>
    <mergeCell ref="D68:AK68"/>
    <mergeCell ref="A69:I69"/>
    <mergeCell ref="J69:O69"/>
    <mergeCell ref="P69:S69"/>
    <mergeCell ref="T69:U69"/>
    <mergeCell ref="V69:W69"/>
    <mergeCell ref="X69:Y69"/>
    <mergeCell ref="Z69:AA69"/>
    <mergeCell ref="AB69:AE69"/>
    <mergeCell ref="AF69:AG69"/>
    <mergeCell ref="AH69:AI69"/>
    <mergeCell ref="AJ69:AK69"/>
    <mergeCell ref="AC79:AE79"/>
    <mergeCell ref="AF79:AH79"/>
    <mergeCell ref="AI79:AK79"/>
    <mergeCell ref="AI74:AK74"/>
    <mergeCell ref="AI75:AK75"/>
    <mergeCell ref="AC75:AE75"/>
    <mergeCell ref="AF71:AG71"/>
    <mergeCell ref="AH71:AI71"/>
    <mergeCell ref="D66:AK66"/>
    <mergeCell ref="A67:I67"/>
    <mergeCell ref="J67:O67"/>
    <mergeCell ref="P67:S67"/>
    <mergeCell ref="T67:U67"/>
    <mergeCell ref="V67:W67"/>
    <mergeCell ref="X67:Y67"/>
    <mergeCell ref="Z67:AA67"/>
    <mergeCell ref="AB67:AE67"/>
    <mergeCell ref="AF67:AG67"/>
    <mergeCell ref="AH67:AI67"/>
    <mergeCell ref="AJ67:AK67"/>
    <mergeCell ref="A66:C66"/>
    <mergeCell ref="AL66:AN66"/>
    <mergeCell ref="AL68:AN68"/>
    <mergeCell ref="AL70:AN70"/>
    <mergeCell ref="AJ71:AK71"/>
    <mergeCell ref="AJ64:AK64"/>
    <mergeCell ref="AF64:AG64"/>
    <mergeCell ref="AH64:AI64"/>
    <mergeCell ref="V64:W64"/>
    <mergeCell ref="X64:Y64"/>
    <mergeCell ref="Z64:AA64"/>
    <mergeCell ref="T64:U64"/>
    <mergeCell ref="AB64:AE64"/>
    <mergeCell ref="P64:S64"/>
    <mergeCell ref="J64:O64"/>
    <mergeCell ref="A64:I64"/>
    <mergeCell ref="A65:I65"/>
    <mergeCell ref="J65:O65"/>
    <mergeCell ref="P65:S65"/>
    <mergeCell ref="T65:U65"/>
    <mergeCell ref="V65:W65"/>
    <mergeCell ref="X65:Y65"/>
    <mergeCell ref="Z65:AA65"/>
    <mergeCell ref="AB65:AE65"/>
    <mergeCell ref="AF65:AG65"/>
    <mergeCell ref="AH65:AI65"/>
    <mergeCell ref="AJ65:AK65"/>
    <mergeCell ref="A62:G63"/>
    <mergeCell ref="Y57:Z57"/>
    <mergeCell ref="AA57:AB57"/>
    <mergeCell ref="AC57:AD57"/>
    <mergeCell ref="AE57:AF57"/>
    <mergeCell ref="AG57:AH57"/>
    <mergeCell ref="AI57:AK57"/>
    <mergeCell ref="A58:F58"/>
    <mergeCell ref="G58:H58"/>
    <mergeCell ref="I58:J58"/>
    <mergeCell ref="K58:L58"/>
    <mergeCell ref="M58:N58"/>
    <mergeCell ref="O58:P58"/>
    <mergeCell ref="Q58:R58"/>
    <mergeCell ref="S58:T58"/>
    <mergeCell ref="U58:V58"/>
    <mergeCell ref="W58:X58"/>
    <mergeCell ref="Y58:Z58"/>
    <mergeCell ref="AA58:AB58"/>
    <mergeCell ref="A59:C59"/>
    <mergeCell ref="D59:AK59"/>
    <mergeCell ref="O57:P57"/>
    <mergeCell ref="W57:X57"/>
    <mergeCell ref="A57:F57"/>
    <mergeCell ref="AC58:AD58"/>
    <mergeCell ref="AE58:AF58"/>
    <mergeCell ref="AG58:AH58"/>
    <mergeCell ref="AI58:AK58"/>
    <mergeCell ref="H17:I17"/>
    <mergeCell ref="A17:G17"/>
    <mergeCell ref="E46:G47"/>
    <mergeCell ref="H46:I46"/>
    <mergeCell ref="H47:I47"/>
    <mergeCell ref="A34:D34"/>
    <mergeCell ref="A39:D40"/>
    <mergeCell ref="E39:G40"/>
    <mergeCell ref="A60:C60"/>
    <mergeCell ref="D60:AK60"/>
    <mergeCell ref="G54:H54"/>
    <mergeCell ref="I54:J54"/>
    <mergeCell ref="K54:L54"/>
    <mergeCell ref="M54:N54"/>
    <mergeCell ref="O54:P54"/>
    <mergeCell ref="Q54:R54"/>
    <mergeCell ref="S54:T54"/>
    <mergeCell ref="U54:V54"/>
    <mergeCell ref="W54:X54"/>
    <mergeCell ref="E42:F42"/>
    <mergeCell ref="A41:D41"/>
    <mergeCell ref="E36:F36"/>
    <mergeCell ref="G36:I36"/>
    <mergeCell ref="E37:F37"/>
    <mergeCell ref="A43:D43"/>
    <mergeCell ref="A38:D38"/>
    <mergeCell ref="A36:D36"/>
    <mergeCell ref="A37:D37"/>
    <mergeCell ref="A42:D42"/>
    <mergeCell ref="A44:D44"/>
    <mergeCell ref="A18:D19"/>
    <mergeCell ref="A22:D22"/>
    <mergeCell ref="AI53:AK53"/>
    <mergeCell ref="AS52:AT52"/>
    <mergeCell ref="AU52:AV52"/>
    <mergeCell ref="AW52:AX52"/>
    <mergeCell ref="AY52:AZ52"/>
    <mergeCell ref="BA52:BB52"/>
    <mergeCell ref="BC52:BD52"/>
    <mergeCell ref="AG53:AH53"/>
    <mergeCell ref="AC54:AD54"/>
    <mergeCell ref="AE54:AF54"/>
    <mergeCell ref="AG54:AH54"/>
    <mergeCell ref="AI54:AK54"/>
    <mergeCell ref="D55:AK55"/>
    <mergeCell ref="AL55:AN55"/>
    <mergeCell ref="G57:H57"/>
    <mergeCell ref="I57:J57"/>
    <mergeCell ref="K57:L57"/>
    <mergeCell ref="M57:N57"/>
    <mergeCell ref="Q57:R57"/>
    <mergeCell ref="S57:T57"/>
    <mergeCell ref="U57:V57"/>
    <mergeCell ref="I53:J53"/>
    <mergeCell ref="K53:L53"/>
    <mergeCell ref="M53:N53"/>
    <mergeCell ref="BQ52:BR52"/>
    <mergeCell ref="AL51:AM52"/>
    <mergeCell ref="AN51:AP51"/>
    <mergeCell ref="AU51:BD51"/>
    <mergeCell ref="AN52:AR52"/>
    <mergeCell ref="G37:I37"/>
    <mergeCell ref="E34:F34"/>
    <mergeCell ref="G34:I34"/>
    <mergeCell ref="G45:I45"/>
    <mergeCell ref="K49:AJ49"/>
    <mergeCell ref="K37:Q38"/>
    <mergeCell ref="AH37:AJ38"/>
    <mergeCell ref="AF38:AG38"/>
    <mergeCell ref="AB37:AG37"/>
    <mergeCell ref="AB38:AE38"/>
    <mergeCell ref="R37:AA37"/>
    <mergeCell ref="R38:AA38"/>
    <mergeCell ref="K39:M39"/>
    <mergeCell ref="N39:Q39"/>
    <mergeCell ref="R39:X39"/>
    <mergeCell ref="Y39:AJ39"/>
    <mergeCell ref="K40:M40"/>
    <mergeCell ref="G42:I42"/>
    <mergeCell ref="E43:F43"/>
    <mergeCell ref="G43:I43"/>
    <mergeCell ref="E44:F44"/>
    <mergeCell ref="G44:I44"/>
    <mergeCell ref="N40:Q40"/>
    <mergeCell ref="R40:X40"/>
    <mergeCell ref="Y40:AJ40"/>
    <mergeCell ref="BE52:BF52"/>
    <mergeCell ref="BG52:BH52"/>
    <mergeCell ref="E18:G19"/>
    <mergeCell ref="A29:D29"/>
    <mergeCell ref="A21:D21"/>
    <mergeCell ref="A20:D20"/>
    <mergeCell ref="E20:F20"/>
    <mergeCell ref="G20:I20"/>
    <mergeCell ref="E22:F22"/>
    <mergeCell ref="G22:I22"/>
    <mergeCell ref="E21:F21"/>
    <mergeCell ref="G23:I23"/>
    <mergeCell ref="H18:I18"/>
    <mergeCell ref="H19:I19"/>
    <mergeCell ref="G29:I29"/>
    <mergeCell ref="E30:F30"/>
    <mergeCell ref="G30:I30"/>
    <mergeCell ref="BM52:BN52"/>
    <mergeCell ref="BO52:BP52"/>
    <mergeCell ref="BI52:BJ52"/>
    <mergeCell ref="BK52:BL52"/>
    <mergeCell ref="H32:I32"/>
    <mergeCell ref="H33:I33"/>
    <mergeCell ref="H39:I39"/>
    <mergeCell ref="H40:I40"/>
    <mergeCell ref="A31:D31"/>
    <mergeCell ref="G21:I21"/>
    <mergeCell ref="E41:F41"/>
    <mergeCell ref="E35:F35"/>
    <mergeCell ref="G35:I35"/>
    <mergeCell ref="G41:I41"/>
    <mergeCell ref="A35:D35"/>
    <mergeCell ref="E38:F38"/>
    <mergeCell ref="G38:I38"/>
    <mergeCell ref="E31:F31"/>
    <mergeCell ref="A28:D28"/>
    <mergeCell ref="E28:F28"/>
    <mergeCell ref="G28:I28"/>
    <mergeCell ref="H25:I25"/>
    <mergeCell ref="E23:F23"/>
    <mergeCell ref="E27:F27"/>
    <mergeCell ref="G27:I27"/>
    <mergeCell ref="E29:F29"/>
    <mergeCell ref="G31:I31"/>
    <mergeCell ref="E24:F24"/>
    <mergeCell ref="G24:I24"/>
    <mergeCell ref="A23:D23"/>
    <mergeCell ref="A24:D24"/>
    <mergeCell ref="A25:D26"/>
    <mergeCell ref="E25:G26"/>
    <mergeCell ref="H26:I26"/>
    <mergeCell ref="A30:D30"/>
    <mergeCell ref="A27:D27"/>
    <mergeCell ref="Y1:AK3"/>
    <mergeCell ref="A1:R3"/>
    <mergeCell ref="W2:X2"/>
    <mergeCell ref="S2:V2"/>
    <mergeCell ref="S3:V3"/>
    <mergeCell ref="W3:X3"/>
    <mergeCell ref="Y15:Z15"/>
    <mergeCell ref="Y4:Z4"/>
    <mergeCell ref="Y8:Z8"/>
    <mergeCell ref="Y5:Z5"/>
    <mergeCell ref="Y9:Z9"/>
    <mergeCell ref="D9:J9"/>
    <mergeCell ref="K12:Q13"/>
    <mergeCell ref="AA4:AK15"/>
    <mergeCell ref="A4:G6"/>
    <mergeCell ref="H4:X6"/>
    <mergeCell ref="S1:V1"/>
    <mergeCell ref="W1:X1"/>
    <mergeCell ref="Y13:Z13"/>
    <mergeCell ref="Y11:Z11"/>
    <mergeCell ref="Y14:Z14"/>
    <mergeCell ref="Y12:Z12"/>
    <mergeCell ref="R14:X15"/>
    <mergeCell ref="R10:X11"/>
    <mergeCell ref="Y10:Z10"/>
    <mergeCell ref="Y6:Z6"/>
    <mergeCell ref="Y7:Z7"/>
    <mergeCell ref="K9:Q9"/>
    <mergeCell ref="A14:C15"/>
    <mergeCell ref="D14:Q15"/>
    <mergeCell ref="A10:C11"/>
    <mergeCell ref="A12:C13"/>
    <mergeCell ref="M20:P20"/>
    <mergeCell ref="K17:L20"/>
    <mergeCell ref="O53:P53"/>
    <mergeCell ref="Q53:R53"/>
    <mergeCell ref="S53:T53"/>
    <mergeCell ref="U53:V53"/>
    <mergeCell ref="G53:H53"/>
    <mergeCell ref="D56:AK56"/>
    <mergeCell ref="A54:F54"/>
    <mergeCell ref="A55:C55"/>
    <mergeCell ref="A56:C56"/>
    <mergeCell ref="Y54:Z54"/>
    <mergeCell ref="AA54:AB54"/>
    <mergeCell ref="A53:F53"/>
    <mergeCell ref="K45:M45"/>
    <mergeCell ref="N45:Q45"/>
    <mergeCell ref="R45:X45"/>
    <mergeCell ref="W53:X53"/>
    <mergeCell ref="Y53:Z53"/>
    <mergeCell ref="AA53:AB53"/>
    <mergeCell ref="AC53:AD53"/>
    <mergeCell ref="AE53:AF53"/>
    <mergeCell ref="A46:D47"/>
    <mergeCell ref="Y45:AJ45"/>
    <mergeCell ref="E45:F45"/>
    <mergeCell ref="A45:D45"/>
    <mergeCell ref="A51:G52"/>
    <mergeCell ref="K52:T52"/>
    <mergeCell ref="K50:AJ50"/>
    <mergeCell ref="K47:Q48"/>
    <mergeCell ref="A32:D33"/>
    <mergeCell ref="E32:G33"/>
    <mergeCell ref="R33:AJ33"/>
    <mergeCell ref="K32:L35"/>
    <mergeCell ref="R34:AJ34"/>
    <mergeCell ref="R35:AJ35"/>
    <mergeCell ref="N34:Q35"/>
    <mergeCell ref="D10:J11"/>
    <mergeCell ref="K10:Q11"/>
    <mergeCell ref="D12:J13"/>
    <mergeCell ref="A9:C9"/>
    <mergeCell ref="R9:X9"/>
    <mergeCell ref="R12:X13"/>
    <mergeCell ref="A7:G7"/>
    <mergeCell ref="H7:X7"/>
    <mergeCell ref="A8:G8"/>
    <mergeCell ref="AC17:AJ17"/>
    <mergeCell ref="AC18:AF19"/>
    <mergeCell ref="AG18:AJ19"/>
    <mergeCell ref="AG20:AJ20"/>
    <mergeCell ref="AG21:AJ21"/>
    <mergeCell ref="K22:Q23"/>
    <mergeCell ref="R23:AJ23"/>
    <mergeCell ref="Q18:T19"/>
    <mergeCell ref="M17:T17"/>
    <mergeCell ref="Q20:T20"/>
    <mergeCell ref="U17:AB17"/>
    <mergeCell ref="Y18:AB19"/>
    <mergeCell ref="U20:X20"/>
    <mergeCell ref="Y20:AB20"/>
    <mergeCell ref="M18:P19"/>
    <mergeCell ref="U18:X19"/>
    <mergeCell ref="AC20:AF20"/>
    <mergeCell ref="AC21:AF21"/>
    <mergeCell ref="K43:M43"/>
    <mergeCell ref="N43:Q43"/>
    <mergeCell ref="R43:X43"/>
    <mergeCell ref="Y43:AJ43"/>
    <mergeCell ref="K44:M44"/>
    <mergeCell ref="N44:Q44"/>
    <mergeCell ref="R44:X44"/>
    <mergeCell ref="Y44:AJ44"/>
    <mergeCell ref="K41:M41"/>
    <mergeCell ref="N41:Q41"/>
    <mergeCell ref="R41:X41"/>
    <mergeCell ref="Y41:AJ41"/>
    <mergeCell ref="K42:M42"/>
    <mergeCell ref="N42:Q42"/>
    <mergeCell ref="R42:X42"/>
    <mergeCell ref="Y42:AJ42"/>
    <mergeCell ref="R24:AJ24"/>
    <mergeCell ref="R25:AJ25"/>
    <mergeCell ref="R26:AJ26"/>
    <mergeCell ref="R27:AJ27"/>
    <mergeCell ref="R28:AJ28"/>
    <mergeCell ref="R29:AJ29"/>
    <mergeCell ref="N32:Q33"/>
    <mergeCell ref="K24:L27"/>
    <mergeCell ref="N30:Q31"/>
    <mergeCell ref="R30:AJ30"/>
    <mergeCell ref="R31:AJ31"/>
    <mergeCell ref="N28:Q29"/>
    <mergeCell ref="K28:L31"/>
    <mergeCell ref="N26:Q27"/>
    <mergeCell ref="N24:Q25"/>
    <mergeCell ref="R32:AJ32"/>
  </mergeCells>
  <phoneticPr fontId="6"/>
  <pageMargins left="0.25" right="0.25" top="0.75" bottom="0.75" header="0.3" footer="0.3"/>
  <pageSetup paperSize="13" orientation="portrait" r:id="rId1"/>
  <headerFooter>
    <oddFooter>&amp;P ページ</oddFooter>
  </headerFooter>
  <rowBreaks count="1" manualBreakCount="1">
    <brk id="197"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2104" r:id="rId4" name="Check Box 56">
              <controlPr defaultSize="0" autoFill="0" autoLine="0" autoPict="0">
                <anchor moveWithCells="1">
                  <from>
                    <xdr:col>36</xdr:col>
                    <xdr:colOff>161925</xdr:colOff>
                    <xdr:row>63</xdr:row>
                    <xdr:rowOff>142875</xdr:rowOff>
                  </from>
                  <to>
                    <xdr:col>40</xdr:col>
                    <xdr:colOff>95250</xdr:colOff>
                    <xdr:row>65</xdr:row>
                    <xdr:rowOff>38100</xdr:rowOff>
                  </to>
                </anchor>
              </controlPr>
            </control>
          </mc:Choice>
        </mc:AlternateContent>
        <mc:AlternateContent xmlns:mc="http://schemas.openxmlformats.org/markup-compatibility/2006">
          <mc:Choice Requires="x14">
            <control shapeId="2105" r:id="rId5" name="Check Box 57">
              <controlPr defaultSize="0" autoFill="0" autoLine="0" autoPict="0">
                <anchor moveWithCells="1">
                  <from>
                    <xdr:col>36</xdr:col>
                    <xdr:colOff>161925</xdr:colOff>
                    <xdr:row>65</xdr:row>
                    <xdr:rowOff>142875</xdr:rowOff>
                  </from>
                  <to>
                    <xdr:col>40</xdr:col>
                    <xdr:colOff>95250</xdr:colOff>
                    <xdr:row>67</xdr:row>
                    <xdr:rowOff>38100</xdr:rowOff>
                  </to>
                </anchor>
              </controlPr>
            </control>
          </mc:Choice>
        </mc:AlternateContent>
        <mc:AlternateContent xmlns:mc="http://schemas.openxmlformats.org/markup-compatibility/2006">
          <mc:Choice Requires="x14">
            <control shapeId="2106" r:id="rId6" name="Check Box 58">
              <controlPr defaultSize="0" autoFill="0" autoLine="0" autoPict="0">
                <anchor moveWithCells="1">
                  <from>
                    <xdr:col>36</xdr:col>
                    <xdr:colOff>161925</xdr:colOff>
                    <xdr:row>67</xdr:row>
                    <xdr:rowOff>142875</xdr:rowOff>
                  </from>
                  <to>
                    <xdr:col>40</xdr:col>
                    <xdr:colOff>95250</xdr:colOff>
                    <xdr:row>69</xdr:row>
                    <xdr:rowOff>38100</xdr:rowOff>
                  </to>
                </anchor>
              </controlPr>
            </control>
          </mc:Choice>
        </mc:AlternateContent>
        <mc:AlternateContent xmlns:mc="http://schemas.openxmlformats.org/markup-compatibility/2006">
          <mc:Choice Requires="x14">
            <control shapeId="2109" r:id="rId7" name="Check Box 61">
              <controlPr defaultSize="0" autoFill="0" autoLine="0" autoPict="0">
                <anchor moveWithCells="1">
                  <from>
                    <xdr:col>36</xdr:col>
                    <xdr:colOff>161925</xdr:colOff>
                    <xdr:row>73</xdr:row>
                    <xdr:rowOff>133350</xdr:rowOff>
                  </from>
                  <to>
                    <xdr:col>40</xdr:col>
                    <xdr:colOff>142875</xdr:colOff>
                    <xdr:row>75</xdr:row>
                    <xdr:rowOff>19050</xdr:rowOff>
                  </to>
                </anchor>
              </controlPr>
            </control>
          </mc:Choice>
        </mc:AlternateContent>
        <mc:AlternateContent xmlns:mc="http://schemas.openxmlformats.org/markup-compatibility/2006">
          <mc:Choice Requires="x14">
            <control shapeId="2110" r:id="rId8" name="Check Box 62">
              <controlPr defaultSize="0" autoFill="0" autoLine="0" autoPict="0">
                <anchor moveWithCells="1">
                  <from>
                    <xdr:col>36</xdr:col>
                    <xdr:colOff>161925</xdr:colOff>
                    <xdr:row>75</xdr:row>
                    <xdr:rowOff>133350</xdr:rowOff>
                  </from>
                  <to>
                    <xdr:col>40</xdr:col>
                    <xdr:colOff>142875</xdr:colOff>
                    <xdr:row>77</xdr:row>
                    <xdr:rowOff>19050</xdr:rowOff>
                  </to>
                </anchor>
              </controlPr>
            </control>
          </mc:Choice>
        </mc:AlternateContent>
        <mc:AlternateContent xmlns:mc="http://schemas.openxmlformats.org/markup-compatibility/2006">
          <mc:Choice Requires="x14">
            <control shapeId="2111" r:id="rId9" name="Check Box 63">
              <controlPr defaultSize="0" autoFill="0" autoLine="0" autoPict="0">
                <anchor moveWithCells="1">
                  <from>
                    <xdr:col>36</xdr:col>
                    <xdr:colOff>161925</xdr:colOff>
                    <xdr:row>77</xdr:row>
                    <xdr:rowOff>133350</xdr:rowOff>
                  </from>
                  <to>
                    <xdr:col>40</xdr:col>
                    <xdr:colOff>142875</xdr:colOff>
                    <xdr:row>79</xdr:row>
                    <xdr:rowOff>19050</xdr:rowOff>
                  </to>
                </anchor>
              </controlPr>
            </control>
          </mc:Choice>
        </mc:AlternateContent>
        <mc:AlternateContent xmlns:mc="http://schemas.openxmlformats.org/markup-compatibility/2006">
          <mc:Choice Requires="x14">
            <control shapeId="2112" r:id="rId10" name="Check Box 64">
              <controlPr defaultSize="0" autoFill="0" autoLine="0" autoPict="0">
                <anchor moveWithCells="1">
                  <from>
                    <xdr:col>36</xdr:col>
                    <xdr:colOff>161925</xdr:colOff>
                    <xdr:row>79</xdr:row>
                    <xdr:rowOff>133350</xdr:rowOff>
                  </from>
                  <to>
                    <xdr:col>40</xdr:col>
                    <xdr:colOff>142875</xdr:colOff>
                    <xdr:row>81</xdr:row>
                    <xdr:rowOff>19050</xdr:rowOff>
                  </to>
                </anchor>
              </controlPr>
            </control>
          </mc:Choice>
        </mc:AlternateContent>
        <mc:AlternateContent xmlns:mc="http://schemas.openxmlformats.org/markup-compatibility/2006">
          <mc:Choice Requires="x14">
            <control shapeId="2113" r:id="rId11" name="Check Box 65">
              <controlPr defaultSize="0" autoFill="0" autoLine="0" autoPict="0">
                <anchor moveWithCells="1">
                  <from>
                    <xdr:col>36</xdr:col>
                    <xdr:colOff>161925</xdr:colOff>
                    <xdr:row>81</xdr:row>
                    <xdr:rowOff>133350</xdr:rowOff>
                  </from>
                  <to>
                    <xdr:col>40</xdr:col>
                    <xdr:colOff>142875</xdr:colOff>
                    <xdr:row>83</xdr:row>
                    <xdr:rowOff>28575</xdr:rowOff>
                  </to>
                </anchor>
              </controlPr>
            </control>
          </mc:Choice>
        </mc:AlternateContent>
        <mc:AlternateContent xmlns:mc="http://schemas.openxmlformats.org/markup-compatibility/2006">
          <mc:Choice Requires="x14">
            <control shapeId="2118" r:id="rId12" name="Check Box 70">
              <controlPr defaultSize="0" autoFill="0" autoLine="0" autoPict="0">
                <anchor moveWithCells="1">
                  <from>
                    <xdr:col>36</xdr:col>
                    <xdr:colOff>161925</xdr:colOff>
                    <xdr:row>52</xdr:row>
                    <xdr:rowOff>142875</xdr:rowOff>
                  </from>
                  <to>
                    <xdr:col>40</xdr:col>
                    <xdr:colOff>95250</xdr:colOff>
                    <xdr:row>54</xdr:row>
                    <xdr:rowOff>47625</xdr:rowOff>
                  </to>
                </anchor>
              </controlPr>
            </control>
          </mc:Choice>
        </mc:AlternateContent>
        <mc:AlternateContent xmlns:mc="http://schemas.openxmlformats.org/markup-compatibility/2006">
          <mc:Choice Requires="x14">
            <control shapeId="2120" r:id="rId13" name="Check Box 72">
              <controlPr defaultSize="0" autoFill="0" autoLine="0" autoPict="0">
                <anchor moveWithCells="1">
                  <from>
                    <xdr:col>36</xdr:col>
                    <xdr:colOff>161925</xdr:colOff>
                    <xdr:row>56</xdr:row>
                    <xdr:rowOff>142875</xdr:rowOff>
                  </from>
                  <to>
                    <xdr:col>40</xdr:col>
                    <xdr:colOff>95250</xdr:colOff>
                    <xdr:row>58</xdr:row>
                    <xdr:rowOff>47625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102"/>
  <sheetViews>
    <sheetView workbookViewId="0">
      <pane ySplit="1" topLeftCell="A83" activePane="bottomLeft" state="frozen"/>
      <selection pane="bottomLeft" activeCell="M101" sqref="M101"/>
    </sheetView>
  </sheetViews>
  <sheetFormatPr defaultRowHeight="13.5" x14ac:dyDescent="0.15"/>
  <cols>
    <col min="1" max="1" width="5.375" customWidth="1"/>
    <col min="2" max="2" width="18.125" customWidth="1"/>
    <col min="3" max="3" width="14.25" customWidth="1"/>
    <col min="4" max="4" width="9.25" bestFit="1" customWidth="1"/>
    <col min="5" max="5" width="6.5" customWidth="1"/>
    <col min="6" max="8" width="6.5" style="127" customWidth="1"/>
    <col min="9" max="9" width="8" style="129" customWidth="1"/>
    <col min="10" max="10" width="6.5" style="129" customWidth="1"/>
    <col min="11" max="11" width="6.5" customWidth="1"/>
    <col min="12" max="12" width="6.5" style="159" customWidth="1"/>
    <col min="13" max="13" width="38.5" style="129" customWidth="1"/>
    <col min="14" max="14" width="25.75" style="184" customWidth="1"/>
  </cols>
  <sheetData>
    <row r="1" spans="1:14" s="128" customFormat="1" x14ac:dyDescent="0.15">
      <c r="A1" s="128" t="s">
        <v>935</v>
      </c>
      <c r="B1" s="128" t="s">
        <v>934</v>
      </c>
      <c r="C1" s="128" t="s">
        <v>936</v>
      </c>
      <c r="D1" s="128" t="s">
        <v>749</v>
      </c>
      <c r="E1" s="128" t="s">
        <v>750</v>
      </c>
      <c r="F1" s="128" t="s">
        <v>755</v>
      </c>
      <c r="G1" s="128" t="s">
        <v>816</v>
      </c>
      <c r="H1" s="128" t="s">
        <v>817</v>
      </c>
      <c r="I1" s="129" t="s">
        <v>804</v>
      </c>
      <c r="J1" s="129" t="s">
        <v>805</v>
      </c>
      <c r="K1" s="128" t="s">
        <v>806</v>
      </c>
      <c r="L1" s="160" t="s">
        <v>990</v>
      </c>
      <c r="M1" s="129" t="s">
        <v>932</v>
      </c>
      <c r="N1" s="183" t="s">
        <v>933</v>
      </c>
    </row>
    <row r="2" spans="1:14" x14ac:dyDescent="0.15">
      <c r="A2">
        <v>1</v>
      </c>
      <c r="B2" t="s">
        <v>929</v>
      </c>
      <c r="C2" t="s">
        <v>991</v>
      </c>
      <c r="D2" t="s">
        <v>992</v>
      </c>
      <c r="E2" t="s">
        <v>1057</v>
      </c>
      <c r="F2" s="127">
        <v>0</v>
      </c>
      <c r="G2" s="127">
        <v>0</v>
      </c>
      <c r="H2" s="127">
        <v>0</v>
      </c>
      <c r="I2" s="129" t="s">
        <v>1058</v>
      </c>
      <c r="J2" s="129" t="s">
        <v>1059</v>
      </c>
      <c r="K2">
        <v>0</v>
      </c>
      <c r="L2" s="159">
        <v>0</v>
      </c>
      <c r="M2" s="129" t="s">
        <v>2955</v>
      </c>
    </row>
    <row r="3" spans="1:14" x14ac:dyDescent="0.15">
      <c r="A3" s="158">
        <v>2</v>
      </c>
      <c r="B3" t="s">
        <v>1204</v>
      </c>
      <c r="C3" t="s">
        <v>1191</v>
      </c>
      <c r="D3" t="s">
        <v>1209</v>
      </c>
      <c r="E3" t="s">
        <v>1183</v>
      </c>
      <c r="F3" s="127" t="s">
        <v>1069</v>
      </c>
      <c r="G3" s="127">
        <v>1</v>
      </c>
      <c r="H3" s="127" t="s">
        <v>1069</v>
      </c>
      <c r="I3" s="129" t="s">
        <v>549</v>
      </c>
      <c r="J3" s="129" t="s">
        <v>1158</v>
      </c>
      <c r="K3">
        <v>0</v>
      </c>
      <c r="L3" s="159">
        <v>20</v>
      </c>
      <c r="M3" s="129" t="s">
        <v>1187</v>
      </c>
      <c r="N3" s="184" t="s">
        <v>1124</v>
      </c>
    </row>
    <row r="4" spans="1:14" s="158" customFormat="1" x14ac:dyDescent="0.15">
      <c r="A4" s="158">
        <v>3</v>
      </c>
      <c r="B4" s="158" t="s">
        <v>1205</v>
      </c>
      <c r="C4" s="158" t="s">
        <v>1191</v>
      </c>
      <c r="D4" s="158" t="s">
        <v>1208</v>
      </c>
      <c r="E4" s="158" t="s">
        <v>1183</v>
      </c>
      <c r="F4" s="127" t="s">
        <v>1200</v>
      </c>
      <c r="G4" s="127" t="s">
        <v>1200</v>
      </c>
      <c r="H4" s="127" t="s">
        <v>685</v>
      </c>
      <c r="I4" s="129" t="s">
        <v>1178</v>
      </c>
      <c r="J4" s="129" t="s">
        <v>1158</v>
      </c>
      <c r="K4" s="158">
        <v>0</v>
      </c>
      <c r="L4" s="159">
        <v>20</v>
      </c>
      <c r="M4" s="129" t="s">
        <v>1213</v>
      </c>
      <c r="N4" s="184"/>
    </row>
    <row r="5" spans="1:14" x14ac:dyDescent="0.15">
      <c r="A5" s="158">
        <v>4</v>
      </c>
      <c r="B5" t="s">
        <v>1207</v>
      </c>
      <c r="C5" s="158" t="s">
        <v>1191</v>
      </c>
      <c r="D5" s="158" t="s">
        <v>1209</v>
      </c>
      <c r="E5" t="s">
        <v>1163</v>
      </c>
      <c r="F5" s="127">
        <v>2</v>
      </c>
      <c r="G5" s="127">
        <v>0</v>
      </c>
      <c r="H5" s="127">
        <v>2</v>
      </c>
      <c r="I5" s="129" t="s">
        <v>549</v>
      </c>
      <c r="J5" s="129" t="s">
        <v>1158</v>
      </c>
      <c r="K5">
        <v>0</v>
      </c>
      <c r="L5" s="159">
        <v>100</v>
      </c>
      <c r="M5" s="129" t="s">
        <v>1187</v>
      </c>
      <c r="N5" s="184" t="s">
        <v>1125</v>
      </c>
    </row>
    <row r="6" spans="1:14" s="158" customFormat="1" x14ac:dyDescent="0.15">
      <c r="A6" s="158">
        <v>5</v>
      </c>
      <c r="B6" s="158" t="s">
        <v>1206</v>
      </c>
      <c r="C6" s="158" t="s">
        <v>1191</v>
      </c>
      <c r="D6" s="158" t="s">
        <v>1208</v>
      </c>
      <c r="E6" s="158" t="s">
        <v>1163</v>
      </c>
      <c r="F6" s="127">
        <v>2</v>
      </c>
      <c r="G6" s="127" t="s">
        <v>1212</v>
      </c>
      <c r="H6" s="127" t="s">
        <v>1200</v>
      </c>
      <c r="I6" s="129" t="s">
        <v>1178</v>
      </c>
      <c r="J6" s="129" t="s">
        <v>1158</v>
      </c>
      <c r="K6" s="158">
        <v>0</v>
      </c>
      <c r="L6" s="159">
        <v>100</v>
      </c>
      <c r="M6" s="129" t="s">
        <v>1213</v>
      </c>
      <c r="N6" s="184"/>
    </row>
    <row r="7" spans="1:14" x14ac:dyDescent="0.15">
      <c r="A7" s="158">
        <v>6</v>
      </c>
      <c r="B7" t="s">
        <v>956</v>
      </c>
      <c r="C7" t="s">
        <v>1190</v>
      </c>
      <c r="D7" s="158" t="s">
        <v>1209</v>
      </c>
      <c r="E7" t="s">
        <v>1063</v>
      </c>
      <c r="F7" s="127">
        <v>1</v>
      </c>
      <c r="G7" s="127">
        <v>1</v>
      </c>
      <c r="H7" s="127" t="s">
        <v>1069</v>
      </c>
      <c r="I7" s="129" t="s">
        <v>549</v>
      </c>
      <c r="J7" s="129" t="s">
        <v>1158</v>
      </c>
      <c r="K7">
        <v>0</v>
      </c>
      <c r="L7" s="159">
        <v>50</v>
      </c>
      <c r="N7" s="184" t="s">
        <v>1127</v>
      </c>
    </row>
    <row r="8" spans="1:14" x14ac:dyDescent="0.15">
      <c r="A8" s="158">
        <v>7</v>
      </c>
      <c r="B8" t="s">
        <v>971</v>
      </c>
      <c r="C8" t="s">
        <v>1190</v>
      </c>
      <c r="D8" s="158" t="s">
        <v>1209</v>
      </c>
      <c r="E8" t="s">
        <v>1103</v>
      </c>
      <c r="F8" s="127" t="s">
        <v>1098</v>
      </c>
      <c r="G8" s="127">
        <v>3</v>
      </c>
      <c r="H8" s="127">
        <v>1</v>
      </c>
      <c r="I8" s="129" t="s">
        <v>549</v>
      </c>
      <c r="J8" s="129" t="s">
        <v>1158</v>
      </c>
      <c r="K8">
        <v>0</v>
      </c>
      <c r="L8" s="159">
        <v>300</v>
      </c>
      <c r="M8" s="129" t="s">
        <v>1362</v>
      </c>
      <c r="N8" s="184" t="s">
        <v>1128</v>
      </c>
    </row>
    <row r="9" spans="1:14" x14ac:dyDescent="0.15">
      <c r="A9" s="158">
        <v>8</v>
      </c>
      <c r="B9" t="s">
        <v>1157</v>
      </c>
      <c r="C9" s="158" t="s">
        <v>1190</v>
      </c>
      <c r="D9" s="158" t="s">
        <v>1209</v>
      </c>
      <c r="E9" t="s">
        <v>1159</v>
      </c>
      <c r="F9" s="127" t="s">
        <v>1160</v>
      </c>
      <c r="G9" s="127">
        <v>2</v>
      </c>
      <c r="H9" s="127">
        <v>2</v>
      </c>
      <c r="I9" s="129" t="s">
        <v>549</v>
      </c>
      <c r="J9" s="129" t="s">
        <v>1158</v>
      </c>
      <c r="K9">
        <v>1</v>
      </c>
      <c r="L9" s="159">
        <v>200</v>
      </c>
      <c r="M9" s="129" t="s">
        <v>1363</v>
      </c>
      <c r="N9" s="184" t="s">
        <v>1126</v>
      </c>
    </row>
    <row r="10" spans="1:14" x14ac:dyDescent="0.15">
      <c r="A10" s="158">
        <v>9</v>
      </c>
      <c r="B10" t="s">
        <v>957</v>
      </c>
      <c r="C10" t="s">
        <v>1192</v>
      </c>
      <c r="D10" s="158" t="s">
        <v>1209</v>
      </c>
      <c r="E10" t="s">
        <v>1071</v>
      </c>
      <c r="F10" s="127" t="s">
        <v>1070</v>
      </c>
      <c r="G10" s="127">
        <v>2</v>
      </c>
      <c r="H10" s="127">
        <v>1</v>
      </c>
      <c r="I10" s="129" t="s">
        <v>549</v>
      </c>
      <c r="J10" s="129" t="s">
        <v>1158</v>
      </c>
      <c r="K10">
        <v>2</v>
      </c>
      <c r="L10" s="159">
        <v>50</v>
      </c>
      <c r="N10" s="184" t="s">
        <v>1140</v>
      </c>
    </row>
    <row r="11" spans="1:14" x14ac:dyDescent="0.15">
      <c r="A11" s="158">
        <v>10</v>
      </c>
      <c r="B11" t="s">
        <v>1087</v>
      </c>
      <c r="C11" s="158" t="s">
        <v>1066</v>
      </c>
      <c r="D11" s="158" t="s">
        <v>1064</v>
      </c>
      <c r="E11" t="s">
        <v>1175</v>
      </c>
      <c r="F11" s="127" t="s">
        <v>1171</v>
      </c>
      <c r="G11" s="127">
        <v>1</v>
      </c>
      <c r="H11" s="127" t="s">
        <v>1173</v>
      </c>
      <c r="I11" s="129" t="s">
        <v>549</v>
      </c>
      <c r="J11" s="129" t="s">
        <v>1174</v>
      </c>
      <c r="K11">
        <v>4</v>
      </c>
      <c r="L11" s="159">
        <v>100</v>
      </c>
      <c r="N11" s="184" t="s">
        <v>1136</v>
      </c>
    </row>
    <row r="12" spans="1:14" x14ac:dyDescent="0.15">
      <c r="A12" s="158">
        <v>11</v>
      </c>
      <c r="B12" t="s">
        <v>1138</v>
      </c>
      <c r="C12" s="158" t="s">
        <v>1066</v>
      </c>
      <c r="D12" s="158" t="s">
        <v>1064</v>
      </c>
      <c r="E12" t="s">
        <v>1176</v>
      </c>
      <c r="F12" s="127" t="s">
        <v>1172</v>
      </c>
      <c r="G12" s="127" t="s">
        <v>1171</v>
      </c>
      <c r="H12" s="127">
        <v>1</v>
      </c>
      <c r="I12" s="129" t="s">
        <v>549</v>
      </c>
      <c r="J12" s="129" t="s">
        <v>1174</v>
      </c>
      <c r="K12">
        <v>4</v>
      </c>
      <c r="L12" s="159">
        <v>150</v>
      </c>
      <c r="N12" s="184" t="s">
        <v>1139</v>
      </c>
    </row>
    <row r="13" spans="1:14" x14ac:dyDescent="0.15">
      <c r="A13" s="158">
        <v>12</v>
      </c>
      <c r="B13" t="s">
        <v>958</v>
      </c>
      <c r="C13" t="s">
        <v>1193</v>
      </c>
      <c r="D13" t="s">
        <v>1195</v>
      </c>
      <c r="E13" t="s">
        <v>1072</v>
      </c>
      <c r="F13" s="127" t="s">
        <v>1171</v>
      </c>
      <c r="G13" s="127" t="s">
        <v>1171</v>
      </c>
      <c r="H13" s="127" t="s">
        <v>1171</v>
      </c>
      <c r="I13" s="129" t="s">
        <v>1178</v>
      </c>
      <c r="J13" s="129" t="s">
        <v>1177</v>
      </c>
      <c r="K13">
        <v>0</v>
      </c>
      <c r="L13" s="159">
        <v>5</v>
      </c>
      <c r="N13" s="184" t="s">
        <v>1150</v>
      </c>
    </row>
    <row r="14" spans="1:14" x14ac:dyDescent="0.15">
      <c r="A14" s="158">
        <v>13</v>
      </c>
      <c r="B14" t="s">
        <v>959</v>
      </c>
      <c r="C14" t="s">
        <v>1193</v>
      </c>
      <c r="D14" t="s">
        <v>1195</v>
      </c>
      <c r="E14" t="s">
        <v>1061</v>
      </c>
      <c r="F14" s="127" t="s">
        <v>1171</v>
      </c>
      <c r="G14" s="127" t="s">
        <v>1171</v>
      </c>
      <c r="H14" s="127">
        <v>2</v>
      </c>
      <c r="I14" s="129" t="s">
        <v>1178</v>
      </c>
      <c r="J14" s="129" t="s">
        <v>1177</v>
      </c>
      <c r="K14">
        <v>0</v>
      </c>
      <c r="L14" s="159">
        <v>100</v>
      </c>
      <c r="N14" s="184" t="s">
        <v>1151</v>
      </c>
    </row>
    <row r="15" spans="1:14" x14ac:dyDescent="0.15">
      <c r="A15" s="158">
        <v>14</v>
      </c>
      <c r="B15" t="s">
        <v>1067</v>
      </c>
      <c r="C15" t="s">
        <v>1193</v>
      </c>
      <c r="D15" t="s">
        <v>1195</v>
      </c>
      <c r="E15" t="s">
        <v>1073</v>
      </c>
      <c r="F15" s="127" t="s">
        <v>1171</v>
      </c>
      <c r="G15" s="127" t="s">
        <v>1171</v>
      </c>
      <c r="H15" s="127">
        <v>1</v>
      </c>
      <c r="I15" s="129" t="s">
        <v>1178</v>
      </c>
      <c r="J15" s="129" t="s">
        <v>1177</v>
      </c>
      <c r="K15">
        <v>0</v>
      </c>
      <c r="L15" s="159">
        <v>5</v>
      </c>
      <c r="N15" s="184" t="s">
        <v>1149</v>
      </c>
    </row>
    <row r="16" spans="1:14" x14ac:dyDescent="0.15">
      <c r="A16" s="158">
        <v>15</v>
      </c>
      <c r="B16" t="s">
        <v>961</v>
      </c>
      <c r="C16" t="s">
        <v>1065</v>
      </c>
      <c r="D16" t="s">
        <v>992</v>
      </c>
      <c r="E16" t="s">
        <v>1074</v>
      </c>
      <c r="F16" s="127" t="s">
        <v>1171</v>
      </c>
      <c r="G16" s="127">
        <v>1</v>
      </c>
      <c r="H16" s="127">
        <v>2</v>
      </c>
      <c r="I16" s="129" t="s">
        <v>1179</v>
      </c>
      <c r="J16" s="129" t="s">
        <v>1059</v>
      </c>
      <c r="K16">
        <v>1</v>
      </c>
      <c r="L16" s="159">
        <v>100</v>
      </c>
      <c r="M16" s="129" t="s">
        <v>2955</v>
      </c>
      <c r="N16" s="184" t="s">
        <v>1123</v>
      </c>
    </row>
    <row r="17" spans="1:14" x14ac:dyDescent="0.15">
      <c r="A17" s="158">
        <v>16</v>
      </c>
      <c r="B17" t="s">
        <v>962</v>
      </c>
      <c r="C17" t="s">
        <v>1065</v>
      </c>
      <c r="D17" t="s">
        <v>992</v>
      </c>
      <c r="E17" t="s">
        <v>1062</v>
      </c>
      <c r="F17" s="127" t="s">
        <v>1171</v>
      </c>
      <c r="G17" s="127" t="s">
        <v>1171</v>
      </c>
      <c r="H17" s="127" t="s">
        <v>1171</v>
      </c>
      <c r="I17" s="129" t="s">
        <v>1179</v>
      </c>
      <c r="J17" s="129" t="s">
        <v>1059</v>
      </c>
      <c r="K17">
        <v>0</v>
      </c>
      <c r="L17" s="159">
        <v>50</v>
      </c>
      <c r="M17" s="129" t="s">
        <v>2955</v>
      </c>
      <c r="N17" s="184" t="s">
        <v>1076</v>
      </c>
    </row>
    <row r="18" spans="1:14" x14ac:dyDescent="0.15">
      <c r="A18" s="158">
        <v>17</v>
      </c>
      <c r="B18" t="s">
        <v>963</v>
      </c>
      <c r="C18" t="s">
        <v>991</v>
      </c>
      <c r="D18" t="s">
        <v>992</v>
      </c>
      <c r="E18" t="s">
        <v>1075</v>
      </c>
      <c r="F18" s="127" t="s">
        <v>1171</v>
      </c>
      <c r="G18" s="127">
        <v>3</v>
      </c>
      <c r="H18" s="127" t="s">
        <v>1171</v>
      </c>
      <c r="I18" s="129" t="s">
        <v>1179</v>
      </c>
      <c r="J18" s="129" t="s">
        <v>1059</v>
      </c>
      <c r="K18">
        <v>1</v>
      </c>
      <c r="L18" s="159">
        <v>50</v>
      </c>
      <c r="M18" s="129" t="s">
        <v>2955</v>
      </c>
      <c r="N18" s="184" t="s">
        <v>1156</v>
      </c>
    </row>
    <row r="19" spans="1:14" x14ac:dyDescent="0.15">
      <c r="A19" s="158">
        <v>18</v>
      </c>
      <c r="B19" t="s">
        <v>964</v>
      </c>
      <c r="C19" t="s">
        <v>1065</v>
      </c>
      <c r="D19" t="s">
        <v>1064</v>
      </c>
      <c r="E19" t="s">
        <v>1103</v>
      </c>
      <c r="F19" s="127" t="s">
        <v>1098</v>
      </c>
      <c r="G19" s="127">
        <v>2</v>
      </c>
      <c r="H19" s="127" t="s">
        <v>1098</v>
      </c>
      <c r="I19" s="129" t="s">
        <v>1179</v>
      </c>
      <c r="J19" s="129" t="s">
        <v>1177</v>
      </c>
      <c r="K19">
        <v>1</v>
      </c>
      <c r="L19" s="159">
        <v>100</v>
      </c>
      <c r="N19" s="184" t="s">
        <v>1198</v>
      </c>
    </row>
    <row r="20" spans="1:14" x14ac:dyDescent="0.15">
      <c r="A20" s="158">
        <v>19</v>
      </c>
      <c r="B20" t="s">
        <v>965</v>
      </c>
      <c r="C20" t="s">
        <v>1065</v>
      </c>
      <c r="D20" t="s">
        <v>1064</v>
      </c>
      <c r="E20" t="s">
        <v>1199</v>
      </c>
      <c r="F20" s="127" t="s">
        <v>1098</v>
      </c>
      <c r="G20" s="127">
        <v>3</v>
      </c>
      <c r="H20" s="127" t="s">
        <v>1098</v>
      </c>
      <c r="I20" s="129" t="s">
        <v>1179</v>
      </c>
      <c r="J20" s="129" t="s">
        <v>1177</v>
      </c>
      <c r="K20">
        <v>2</v>
      </c>
      <c r="L20" s="159">
        <v>150</v>
      </c>
      <c r="N20" s="184" t="s">
        <v>1122</v>
      </c>
    </row>
    <row r="21" spans="1:14" x14ac:dyDescent="0.15">
      <c r="A21" s="158">
        <v>20</v>
      </c>
      <c r="B21" t="s">
        <v>1104</v>
      </c>
      <c r="C21" t="s">
        <v>1065</v>
      </c>
      <c r="D21" t="s">
        <v>1064</v>
      </c>
      <c r="E21" t="s">
        <v>1106</v>
      </c>
      <c r="F21" s="127" t="s">
        <v>1098</v>
      </c>
      <c r="G21" s="127">
        <v>2</v>
      </c>
      <c r="H21" s="127" t="s">
        <v>1098</v>
      </c>
      <c r="I21" s="129" t="s">
        <v>1179</v>
      </c>
      <c r="J21" s="129" t="s">
        <v>1177</v>
      </c>
      <c r="K21">
        <v>3</v>
      </c>
      <c r="L21" s="159">
        <v>300</v>
      </c>
      <c r="M21" s="129" t="s">
        <v>966</v>
      </c>
      <c r="N21" s="184" t="s">
        <v>1118</v>
      </c>
    </row>
    <row r="22" spans="1:14" x14ac:dyDescent="0.15">
      <c r="A22" s="158">
        <v>21</v>
      </c>
      <c r="B22" t="s">
        <v>1105</v>
      </c>
      <c r="C22" t="s">
        <v>744</v>
      </c>
      <c r="D22" t="s">
        <v>1064</v>
      </c>
      <c r="E22" t="s">
        <v>1110</v>
      </c>
      <c r="F22" s="127" t="s">
        <v>1098</v>
      </c>
      <c r="G22" s="127">
        <v>2</v>
      </c>
      <c r="H22" s="127" t="s">
        <v>1098</v>
      </c>
      <c r="I22" s="129" t="s">
        <v>1179</v>
      </c>
      <c r="J22" s="129" t="s">
        <v>1174</v>
      </c>
      <c r="K22">
        <v>3</v>
      </c>
      <c r="L22" s="159">
        <v>300</v>
      </c>
      <c r="M22" s="129" t="s">
        <v>1180</v>
      </c>
      <c r="N22" s="184" t="s">
        <v>1119</v>
      </c>
    </row>
    <row r="23" spans="1:14" x14ac:dyDescent="0.15">
      <c r="A23" s="158">
        <v>22</v>
      </c>
      <c r="B23" t="s">
        <v>1114</v>
      </c>
      <c r="C23" t="s">
        <v>1065</v>
      </c>
      <c r="D23" t="s">
        <v>1064</v>
      </c>
      <c r="E23" t="s">
        <v>1107</v>
      </c>
      <c r="F23" s="127" t="s">
        <v>1098</v>
      </c>
      <c r="G23" s="127">
        <v>3</v>
      </c>
      <c r="H23" s="127" t="s">
        <v>1098</v>
      </c>
      <c r="I23" s="129" t="s">
        <v>1179</v>
      </c>
      <c r="J23" s="129" t="s">
        <v>1174</v>
      </c>
      <c r="K23">
        <v>4</v>
      </c>
      <c r="L23" s="159">
        <v>450</v>
      </c>
      <c r="N23" s="184" t="s">
        <v>1115</v>
      </c>
    </row>
    <row r="24" spans="1:14" x14ac:dyDescent="0.15">
      <c r="A24" s="158">
        <v>23</v>
      </c>
      <c r="B24" t="s">
        <v>1109</v>
      </c>
      <c r="C24" t="s">
        <v>1065</v>
      </c>
      <c r="D24" t="s">
        <v>1064</v>
      </c>
      <c r="E24" t="s">
        <v>1108</v>
      </c>
      <c r="F24" s="127">
        <v>1</v>
      </c>
      <c r="G24" s="127" t="s">
        <v>1171</v>
      </c>
      <c r="H24" s="127">
        <v>2</v>
      </c>
      <c r="I24" s="129" t="s">
        <v>1179</v>
      </c>
      <c r="J24" s="129" t="s">
        <v>1177</v>
      </c>
      <c r="K24">
        <v>1</v>
      </c>
      <c r="L24" s="159">
        <v>150</v>
      </c>
      <c r="N24" s="184" t="s">
        <v>1112</v>
      </c>
    </row>
    <row r="25" spans="1:14" x14ac:dyDescent="0.15">
      <c r="A25" s="158">
        <v>24</v>
      </c>
      <c r="B25" t="s">
        <v>1111</v>
      </c>
      <c r="C25" t="s">
        <v>744</v>
      </c>
      <c r="D25" t="s">
        <v>1064</v>
      </c>
      <c r="E25" t="s">
        <v>1110</v>
      </c>
      <c r="F25" s="127">
        <v>3</v>
      </c>
      <c r="G25" s="127">
        <v>2</v>
      </c>
      <c r="H25" s="127" t="s">
        <v>1171</v>
      </c>
      <c r="I25" s="129" t="s">
        <v>1179</v>
      </c>
      <c r="J25" s="129" t="s">
        <v>1174</v>
      </c>
      <c r="K25">
        <v>4</v>
      </c>
      <c r="L25" s="159">
        <v>450</v>
      </c>
      <c r="N25" s="184" t="s">
        <v>1113</v>
      </c>
    </row>
    <row r="26" spans="1:14" x14ac:dyDescent="0.15">
      <c r="A26" s="158">
        <v>25</v>
      </c>
      <c r="B26" t="s">
        <v>973</v>
      </c>
      <c r="C26" t="s">
        <v>1065</v>
      </c>
      <c r="D26" t="s">
        <v>1064</v>
      </c>
      <c r="E26" t="s">
        <v>1181</v>
      </c>
      <c r="F26" s="127" t="s">
        <v>1171</v>
      </c>
      <c r="G26" s="127">
        <v>2</v>
      </c>
      <c r="H26" s="127">
        <v>3</v>
      </c>
      <c r="I26" s="129" t="s">
        <v>1179</v>
      </c>
      <c r="J26" s="129" t="s">
        <v>1174</v>
      </c>
      <c r="K26">
        <v>3</v>
      </c>
      <c r="L26" s="159">
        <v>500</v>
      </c>
      <c r="N26" s="184" t="s">
        <v>1121</v>
      </c>
    </row>
    <row r="27" spans="1:14" x14ac:dyDescent="0.15">
      <c r="A27" s="158">
        <v>26</v>
      </c>
      <c r="B27" t="s">
        <v>972</v>
      </c>
      <c r="C27" t="s">
        <v>1065</v>
      </c>
      <c r="D27" t="s">
        <v>1064</v>
      </c>
      <c r="E27" t="s">
        <v>1182</v>
      </c>
      <c r="F27" s="127">
        <v>4</v>
      </c>
      <c r="G27" s="127">
        <v>1</v>
      </c>
      <c r="H27" s="127">
        <v>3</v>
      </c>
      <c r="I27" s="129" t="s">
        <v>1179</v>
      </c>
      <c r="J27" s="129" t="s">
        <v>1177</v>
      </c>
      <c r="K27">
        <v>3</v>
      </c>
      <c r="L27" s="159">
        <v>800</v>
      </c>
      <c r="N27" s="184" t="s">
        <v>1120</v>
      </c>
    </row>
    <row r="28" spans="1:14" x14ac:dyDescent="0.15">
      <c r="A28" s="158">
        <v>27</v>
      </c>
      <c r="B28" t="s">
        <v>1116</v>
      </c>
      <c r="C28" t="s">
        <v>744</v>
      </c>
      <c r="D28" t="s">
        <v>1064</v>
      </c>
      <c r="E28" t="s">
        <v>1183</v>
      </c>
      <c r="F28" s="127">
        <v>3</v>
      </c>
      <c r="G28" s="127">
        <v>3</v>
      </c>
      <c r="H28" s="127">
        <v>2</v>
      </c>
      <c r="I28" s="129" t="s">
        <v>1179</v>
      </c>
      <c r="J28" s="129" t="s">
        <v>1177</v>
      </c>
      <c r="K28">
        <v>4</v>
      </c>
      <c r="L28" s="159">
        <v>600</v>
      </c>
      <c r="N28" s="184" t="s">
        <v>1117</v>
      </c>
    </row>
    <row r="29" spans="1:14" x14ac:dyDescent="0.15">
      <c r="A29" s="158">
        <v>28</v>
      </c>
      <c r="B29" t="s">
        <v>960</v>
      </c>
      <c r="C29" t="s">
        <v>1065</v>
      </c>
      <c r="D29" t="s">
        <v>1064</v>
      </c>
      <c r="E29" t="s">
        <v>1106</v>
      </c>
      <c r="F29" s="127" t="s">
        <v>1171</v>
      </c>
      <c r="G29" s="127">
        <v>3</v>
      </c>
      <c r="H29" s="127">
        <v>2</v>
      </c>
      <c r="I29" s="129" t="s">
        <v>1179</v>
      </c>
      <c r="J29" s="129" t="s">
        <v>1174</v>
      </c>
      <c r="K29">
        <v>5</v>
      </c>
      <c r="L29" s="159">
        <v>400</v>
      </c>
      <c r="M29" s="129" t="s">
        <v>1361</v>
      </c>
      <c r="N29" s="184" t="s">
        <v>1164</v>
      </c>
    </row>
    <row r="30" spans="1:14" x14ac:dyDescent="0.15">
      <c r="A30" s="158">
        <v>29</v>
      </c>
      <c r="B30" t="s">
        <v>1214</v>
      </c>
      <c r="C30" t="s">
        <v>1077</v>
      </c>
      <c r="D30" s="158" t="s">
        <v>1064</v>
      </c>
      <c r="E30" t="s">
        <v>1201</v>
      </c>
      <c r="F30" s="127" t="s">
        <v>1200</v>
      </c>
      <c r="G30" s="127">
        <v>2</v>
      </c>
      <c r="H30" s="127" t="s">
        <v>1200</v>
      </c>
      <c r="I30" s="129" t="s">
        <v>1179</v>
      </c>
      <c r="J30" s="129" t="s">
        <v>1158</v>
      </c>
      <c r="K30">
        <v>1</v>
      </c>
      <c r="L30" s="159">
        <v>100</v>
      </c>
      <c r="M30" s="129" t="s">
        <v>1187</v>
      </c>
      <c r="N30" s="184" t="s">
        <v>1152</v>
      </c>
    </row>
    <row r="31" spans="1:14" s="158" customFormat="1" x14ac:dyDescent="0.15">
      <c r="A31" s="158">
        <v>30</v>
      </c>
      <c r="B31" s="158" t="s">
        <v>1215</v>
      </c>
      <c r="C31" s="158" t="s">
        <v>1216</v>
      </c>
      <c r="D31" s="158" t="s">
        <v>1217</v>
      </c>
      <c r="E31" s="158" t="s">
        <v>1201</v>
      </c>
      <c r="F31" s="127" t="s">
        <v>1200</v>
      </c>
      <c r="G31" s="127" t="s">
        <v>1200</v>
      </c>
      <c r="H31" s="127" t="s">
        <v>1200</v>
      </c>
      <c r="I31" s="129" t="s">
        <v>1219</v>
      </c>
      <c r="J31" s="129" t="s">
        <v>1158</v>
      </c>
      <c r="K31" s="158">
        <v>1</v>
      </c>
      <c r="L31" s="159">
        <v>100</v>
      </c>
      <c r="M31" s="129"/>
      <c r="N31" s="184"/>
    </row>
    <row r="32" spans="1:14" x14ac:dyDescent="0.15">
      <c r="A32" s="158">
        <v>31</v>
      </c>
      <c r="B32" t="s">
        <v>967</v>
      </c>
      <c r="C32" t="s">
        <v>1077</v>
      </c>
      <c r="D32" t="s">
        <v>1064</v>
      </c>
      <c r="E32" t="s">
        <v>1202</v>
      </c>
      <c r="F32" s="127" t="s">
        <v>1200</v>
      </c>
      <c r="G32" s="127">
        <v>3</v>
      </c>
      <c r="H32" s="127" t="s">
        <v>1200</v>
      </c>
      <c r="I32" s="129" t="s">
        <v>1179</v>
      </c>
      <c r="J32" s="129" t="s">
        <v>1158</v>
      </c>
      <c r="K32">
        <v>2</v>
      </c>
      <c r="L32" s="159">
        <v>150</v>
      </c>
      <c r="N32" s="184" t="s">
        <v>1137</v>
      </c>
    </row>
    <row r="33" spans="1:14" x14ac:dyDescent="0.15">
      <c r="A33" s="158">
        <v>32</v>
      </c>
      <c r="B33" t="s">
        <v>968</v>
      </c>
      <c r="C33" t="s">
        <v>1077</v>
      </c>
      <c r="D33" t="s">
        <v>1064</v>
      </c>
      <c r="E33" t="s">
        <v>1203</v>
      </c>
      <c r="F33" s="127" t="s">
        <v>1200</v>
      </c>
      <c r="G33" s="127">
        <v>3</v>
      </c>
      <c r="H33" s="127" t="s">
        <v>1200</v>
      </c>
      <c r="I33" s="129" t="s">
        <v>1179</v>
      </c>
      <c r="J33" s="129" t="s">
        <v>824</v>
      </c>
      <c r="K33">
        <v>3</v>
      </c>
      <c r="L33" s="159">
        <v>300</v>
      </c>
      <c r="N33" s="184" t="s">
        <v>1223</v>
      </c>
    </row>
    <row r="34" spans="1:14" s="158" customFormat="1" x14ac:dyDescent="0.15">
      <c r="A34" s="158">
        <v>33</v>
      </c>
      <c r="B34" s="158" t="s">
        <v>1220</v>
      </c>
      <c r="C34" s="158" t="s">
        <v>1221</v>
      </c>
      <c r="D34" s="158" t="s">
        <v>1064</v>
      </c>
      <c r="E34" s="158" t="s">
        <v>1218</v>
      </c>
      <c r="F34" s="127">
        <v>3</v>
      </c>
      <c r="G34" s="127" t="s">
        <v>1200</v>
      </c>
      <c r="H34" s="127">
        <v>2</v>
      </c>
      <c r="I34" s="129" t="s">
        <v>549</v>
      </c>
      <c r="J34" s="129" t="s">
        <v>824</v>
      </c>
      <c r="K34" s="158">
        <v>3</v>
      </c>
      <c r="L34" s="159">
        <v>550</v>
      </c>
      <c r="M34" s="129" t="s">
        <v>3460</v>
      </c>
      <c r="N34" s="184" t="s">
        <v>1222</v>
      </c>
    </row>
    <row r="35" spans="1:14" s="158" customFormat="1" x14ac:dyDescent="0.15">
      <c r="A35" s="158">
        <v>34</v>
      </c>
      <c r="B35" s="158" t="s">
        <v>1226</v>
      </c>
      <c r="C35" s="158" t="s">
        <v>1224</v>
      </c>
      <c r="D35" s="158" t="s">
        <v>1064</v>
      </c>
      <c r="E35" s="158" t="s">
        <v>1225</v>
      </c>
      <c r="F35" s="127" t="s">
        <v>1200</v>
      </c>
      <c r="G35" s="127">
        <v>1</v>
      </c>
      <c r="H35" s="127" t="s">
        <v>1200</v>
      </c>
      <c r="I35" s="129" t="s">
        <v>549</v>
      </c>
      <c r="J35" s="129" t="s">
        <v>1158</v>
      </c>
      <c r="K35" s="158">
        <v>1</v>
      </c>
      <c r="L35" s="159">
        <v>50</v>
      </c>
      <c r="M35" s="129" t="s">
        <v>1228</v>
      </c>
      <c r="N35" s="184" t="s">
        <v>1229</v>
      </c>
    </row>
    <row r="36" spans="1:14" x14ac:dyDescent="0.15">
      <c r="A36" s="158">
        <v>35</v>
      </c>
      <c r="B36" t="s">
        <v>1227</v>
      </c>
      <c r="C36" t="s">
        <v>1162</v>
      </c>
      <c r="D36" s="158" t="s">
        <v>1068</v>
      </c>
      <c r="E36" t="s">
        <v>1108</v>
      </c>
      <c r="F36" s="127" t="s">
        <v>1171</v>
      </c>
      <c r="G36" s="127" t="s">
        <v>1200</v>
      </c>
      <c r="H36" s="127" t="s">
        <v>1171</v>
      </c>
      <c r="I36" s="129" t="s">
        <v>1178</v>
      </c>
      <c r="J36" s="129" t="s">
        <v>1177</v>
      </c>
      <c r="K36">
        <v>1</v>
      </c>
      <c r="L36" s="159">
        <v>50</v>
      </c>
      <c r="M36" s="129" t="s">
        <v>1360</v>
      </c>
      <c r="N36" s="184" t="s">
        <v>1146</v>
      </c>
    </row>
    <row r="37" spans="1:14" x14ac:dyDescent="0.15">
      <c r="A37" s="158">
        <v>36</v>
      </c>
      <c r="B37" t="s">
        <v>1133</v>
      </c>
      <c r="C37" t="s">
        <v>1078</v>
      </c>
      <c r="D37" t="s">
        <v>1184</v>
      </c>
      <c r="E37" t="s">
        <v>1230</v>
      </c>
      <c r="F37" s="127">
        <v>2</v>
      </c>
      <c r="G37" s="127" t="s">
        <v>1200</v>
      </c>
      <c r="H37" s="127">
        <v>2</v>
      </c>
      <c r="I37" s="129" t="s">
        <v>549</v>
      </c>
      <c r="J37" s="129" t="s">
        <v>1158</v>
      </c>
      <c r="K37">
        <v>2</v>
      </c>
      <c r="L37" s="159">
        <v>250</v>
      </c>
      <c r="N37" s="184" t="s">
        <v>1134</v>
      </c>
    </row>
    <row r="38" spans="1:14" x14ac:dyDescent="0.15">
      <c r="A38" s="158">
        <v>37</v>
      </c>
      <c r="B38" t="s">
        <v>969</v>
      </c>
      <c r="C38" t="s">
        <v>1078</v>
      </c>
      <c r="D38" s="158" t="s">
        <v>1184</v>
      </c>
      <c r="E38" t="s">
        <v>1231</v>
      </c>
      <c r="F38" s="127" t="s">
        <v>1200</v>
      </c>
      <c r="G38" s="127">
        <v>3</v>
      </c>
      <c r="H38" s="127" t="s">
        <v>1200</v>
      </c>
      <c r="I38" s="129" t="s">
        <v>549</v>
      </c>
      <c r="J38" s="129" t="s">
        <v>824</v>
      </c>
      <c r="K38">
        <v>3</v>
      </c>
      <c r="L38" s="159">
        <v>200</v>
      </c>
      <c r="N38" s="184" t="s">
        <v>1132</v>
      </c>
    </row>
    <row r="39" spans="1:14" x14ac:dyDescent="0.15">
      <c r="A39" s="158">
        <v>38</v>
      </c>
      <c r="B39" t="s">
        <v>970</v>
      </c>
      <c r="C39" t="s">
        <v>1078</v>
      </c>
      <c r="D39" s="158" t="s">
        <v>1184</v>
      </c>
      <c r="E39" t="s">
        <v>1232</v>
      </c>
      <c r="F39" s="127" t="s">
        <v>1200</v>
      </c>
      <c r="G39" s="127">
        <v>3</v>
      </c>
      <c r="H39" s="127" t="s">
        <v>1200</v>
      </c>
      <c r="I39" s="129" t="s">
        <v>549</v>
      </c>
      <c r="J39" s="129" t="s">
        <v>824</v>
      </c>
      <c r="K39">
        <v>4</v>
      </c>
      <c r="L39" s="159">
        <v>300</v>
      </c>
      <c r="M39" s="129" t="s">
        <v>1246</v>
      </c>
      <c r="N39" s="184" t="s">
        <v>1135</v>
      </c>
    </row>
    <row r="40" spans="1:14" x14ac:dyDescent="0.15">
      <c r="A40" s="158">
        <v>39</v>
      </c>
      <c r="B40" t="s">
        <v>1129</v>
      </c>
      <c r="C40" t="s">
        <v>1130</v>
      </c>
      <c r="D40" s="158" t="s">
        <v>1184</v>
      </c>
      <c r="E40" t="s">
        <v>1201</v>
      </c>
      <c r="F40" s="127">
        <v>2</v>
      </c>
      <c r="G40" s="127">
        <v>3</v>
      </c>
      <c r="H40" s="127" t="s">
        <v>1200</v>
      </c>
      <c r="I40" s="129" t="s">
        <v>549</v>
      </c>
      <c r="J40" s="129" t="s">
        <v>824</v>
      </c>
      <c r="K40">
        <v>3</v>
      </c>
      <c r="L40" s="159">
        <v>250</v>
      </c>
      <c r="N40" s="184" t="s">
        <v>1131</v>
      </c>
    </row>
    <row r="41" spans="1:14" x14ac:dyDescent="0.15">
      <c r="A41" s="158">
        <v>40</v>
      </c>
      <c r="B41" t="s">
        <v>974</v>
      </c>
      <c r="C41" t="s">
        <v>1079</v>
      </c>
      <c r="D41" t="s">
        <v>1184</v>
      </c>
      <c r="E41" t="s">
        <v>1233</v>
      </c>
      <c r="F41" s="127" t="s">
        <v>1200</v>
      </c>
      <c r="G41" s="127">
        <v>4</v>
      </c>
      <c r="H41" s="127" t="s">
        <v>1200</v>
      </c>
      <c r="I41" s="129" t="s">
        <v>549</v>
      </c>
      <c r="J41" s="129" t="s">
        <v>1188</v>
      </c>
      <c r="K41">
        <v>1</v>
      </c>
      <c r="L41" s="159">
        <v>100</v>
      </c>
      <c r="M41" s="129" t="s">
        <v>1189</v>
      </c>
      <c r="N41" s="184" t="s">
        <v>1234</v>
      </c>
    </row>
    <row r="42" spans="1:14" x14ac:dyDescent="0.15">
      <c r="A42" s="158">
        <v>41</v>
      </c>
      <c r="B42" t="s">
        <v>975</v>
      </c>
      <c r="C42" t="s">
        <v>1079</v>
      </c>
      <c r="D42" s="158" t="s">
        <v>1184</v>
      </c>
      <c r="E42" t="s">
        <v>1233</v>
      </c>
      <c r="F42" s="127" t="s">
        <v>1200</v>
      </c>
      <c r="G42" s="127">
        <v>6</v>
      </c>
      <c r="H42" s="127" t="s">
        <v>1200</v>
      </c>
      <c r="I42" s="129" t="s">
        <v>549</v>
      </c>
      <c r="J42" s="129" t="s">
        <v>1158</v>
      </c>
      <c r="K42">
        <v>3</v>
      </c>
      <c r="L42" s="159">
        <v>250</v>
      </c>
      <c r="N42" s="184" t="s">
        <v>1235</v>
      </c>
    </row>
    <row r="43" spans="1:14" x14ac:dyDescent="0.15">
      <c r="A43" s="158">
        <v>42</v>
      </c>
      <c r="B43" t="s">
        <v>976</v>
      </c>
      <c r="C43" t="s">
        <v>1079</v>
      </c>
      <c r="D43" s="158" t="s">
        <v>1184</v>
      </c>
      <c r="E43" t="s">
        <v>1236</v>
      </c>
      <c r="F43" s="127" t="s">
        <v>1237</v>
      </c>
      <c r="G43" s="127">
        <v>8</v>
      </c>
      <c r="H43" s="127" t="s">
        <v>1200</v>
      </c>
      <c r="I43" s="129" t="s">
        <v>549</v>
      </c>
      <c r="J43" s="129" t="s">
        <v>1158</v>
      </c>
      <c r="K43">
        <v>5</v>
      </c>
      <c r="L43" s="159">
        <v>400</v>
      </c>
      <c r="N43" s="184" t="s">
        <v>1238</v>
      </c>
    </row>
    <row r="44" spans="1:14" x14ac:dyDescent="0.15">
      <c r="A44" s="158">
        <v>43</v>
      </c>
      <c r="B44" t="s">
        <v>1060</v>
      </c>
      <c r="C44" t="s">
        <v>1079</v>
      </c>
      <c r="D44" s="158" t="s">
        <v>1184</v>
      </c>
      <c r="E44" t="s">
        <v>1239</v>
      </c>
      <c r="F44" s="127" t="s">
        <v>1200</v>
      </c>
      <c r="G44" s="127">
        <v>9</v>
      </c>
      <c r="H44" s="127">
        <v>4</v>
      </c>
      <c r="I44" s="129" t="s">
        <v>549</v>
      </c>
      <c r="J44" s="129" t="s">
        <v>824</v>
      </c>
      <c r="K44">
        <v>8</v>
      </c>
      <c r="L44" s="159">
        <v>650</v>
      </c>
      <c r="N44" s="184" t="s">
        <v>1240</v>
      </c>
    </row>
    <row r="45" spans="1:14" x14ac:dyDescent="0.15">
      <c r="A45" s="158">
        <v>44</v>
      </c>
      <c r="B45" t="s">
        <v>1153</v>
      </c>
      <c r="C45" s="158" t="s">
        <v>1186</v>
      </c>
      <c r="D45" s="158" t="s">
        <v>1184</v>
      </c>
      <c r="E45" t="s">
        <v>1230</v>
      </c>
      <c r="F45" s="127" t="s">
        <v>1305</v>
      </c>
      <c r="G45" s="127">
        <v>5</v>
      </c>
      <c r="I45" s="129" t="s">
        <v>549</v>
      </c>
      <c r="J45" s="129" t="s">
        <v>824</v>
      </c>
      <c r="K45">
        <v>4</v>
      </c>
      <c r="L45" s="159">
        <v>600</v>
      </c>
      <c r="N45" s="184" t="s">
        <v>1154</v>
      </c>
    </row>
    <row r="46" spans="1:14" x14ac:dyDescent="0.15">
      <c r="A46" s="158">
        <v>45</v>
      </c>
      <c r="B46" t="s">
        <v>987</v>
      </c>
      <c r="C46" t="s">
        <v>1080</v>
      </c>
      <c r="D46" t="s">
        <v>1294</v>
      </c>
      <c r="E46" t="s">
        <v>1295</v>
      </c>
      <c r="F46" s="127">
        <v>4</v>
      </c>
      <c r="G46" s="127">
        <v>1</v>
      </c>
      <c r="H46" s="127">
        <v>2</v>
      </c>
      <c r="I46" s="129" t="s">
        <v>1301</v>
      </c>
      <c r="J46" s="129" t="s">
        <v>1158</v>
      </c>
      <c r="K46" s="127">
        <v>0</v>
      </c>
      <c r="L46" s="159">
        <v>500</v>
      </c>
      <c r="N46" s="184" t="s">
        <v>1297</v>
      </c>
    </row>
    <row r="47" spans="1:14" s="158" customFormat="1" x14ac:dyDescent="0.15">
      <c r="A47" s="158">
        <v>46</v>
      </c>
      <c r="B47" s="158" t="s">
        <v>1290</v>
      </c>
      <c r="C47" s="158" t="s">
        <v>747</v>
      </c>
      <c r="D47" s="158" t="s">
        <v>1294</v>
      </c>
      <c r="E47" s="158" t="s">
        <v>1308</v>
      </c>
      <c r="F47" s="127">
        <v>2</v>
      </c>
      <c r="G47" s="127">
        <v>2</v>
      </c>
      <c r="H47" s="127">
        <v>3</v>
      </c>
      <c r="I47" s="129" t="s">
        <v>1301</v>
      </c>
      <c r="J47" s="129" t="s">
        <v>1158</v>
      </c>
      <c r="K47" s="127">
        <v>1</v>
      </c>
      <c r="L47" s="159">
        <v>450</v>
      </c>
      <c r="M47" s="129"/>
      <c r="N47" s="184" t="s">
        <v>1299</v>
      </c>
    </row>
    <row r="48" spans="1:14" s="158" customFormat="1" x14ac:dyDescent="0.15">
      <c r="A48" s="158">
        <v>47</v>
      </c>
      <c r="B48" s="158" t="s">
        <v>1291</v>
      </c>
      <c r="C48" s="158" t="s">
        <v>747</v>
      </c>
      <c r="D48" s="158" t="s">
        <v>1303</v>
      </c>
      <c r="E48" s="158" t="s">
        <v>1304</v>
      </c>
      <c r="F48" s="127">
        <v>3</v>
      </c>
      <c r="G48" s="127" t="s">
        <v>1305</v>
      </c>
      <c r="H48" s="127">
        <v>3</v>
      </c>
      <c r="I48" s="129" t="s">
        <v>1307</v>
      </c>
      <c r="J48" s="129" t="s">
        <v>1306</v>
      </c>
      <c r="K48" s="158">
        <v>0</v>
      </c>
      <c r="L48" s="159">
        <v>350</v>
      </c>
      <c r="M48" s="129" t="s">
        <v>1331</v>
      </c>
      <c r="N48" s="184" t="s">
        <v>1300</v>
      </c>
    </row>
    <row r="49" spans="1:14" x14ac:dyDescent="0.15">
      <c r="A49" s="158">
        <v>48</v>
      </c>
      <c r="B49" t="s">
        <v>1296</v>
      </c>
      <c r="C49" t="s">
        <v>1080</v>
      </c>
      <c r="D49" s="158" t="s">
        <v>1294</v>
      </c>
      <c r="E49" t="s">
        <v>1295</v>
      </c>
      <c r="F49" s="127">
        <v>5</v>
      </c>
      <c r="G49" s="127" t="s">
        <v>1305</v>
      </c>
      <c r="H49" s="127" t="s">
        <v>1305</v>
      </c>
      <c r="I49" s="129" t="s">
        <v>1301</v>
      </c>
      <c r="J49" s="129" t="s">
        <v>1306</v>
      </c>
      <c r="K49">
        <v>1</v>
      </c>
      <c r="L49" s="159">
        <v>500</v>
      </c>
      <c r="N49" s="184" t="s">
        <v>1298</v>
      </c>
    </row>
    <row r="50" spans="1:14" x14ac:dyDescent="0.15">
      <c r="A50" s="158">
        <v>49</v>
      </c>
      <c r="B50" t="s">
        <v>1309</v>
      </c>
      <c r="C50" t="s">
        <v>1080</v>
      </c>
      <c r="D50" s="158" t="s">
        <v>1294</v>
      </c>
      <c r="E50" t="s">
        <v>1311</v>
      </c>
      <c r="F50" s="127">
        <v>4</v>
      </c>
      <c r="G50" s="127">
        <v>3</v>
      </c>
      <c r="H50" s="127">
        <v>1</v>
      </c>
      <c r="I50" s="129" t="s">
        <v>1301</v>
      </c>
      <c r="J50" s="129" t="s">
        <v>1158</v>
      </c>
      <c r="K50" s="127">
        <v>3</v>
      </c>
      <c r="L50" s="159">
        <v>800</v>
      </c>
      <c r="M50" s="129" t="s">
        <v>1359</v>
      </c>
      <c r="N50" s="184" t="s">
        <v>1310</v>
      </c>
    </row>
    <row r="51" spans="1:14" x14ac:dyDescent="0.15">
      <c r="A51" s="158">
        <v>50</v>
      </c>
      <c r="B51" t="s">
        <v>988</v>
      </c>
      <c r="C51" t="s">
        <v>1081</v>
      </c>
      <c r="D51" t="s">
        <v>1312</v>
      </c>
      <c r="E51" t="s">
        <v>1313</v>
      </c>
      <c r="F51" s="127">
        <v>3</v>
      </c>
      <c r="G51" s="127" t="s">
        <v>1305</v>
      </c>
      <c r="H51" s="127">
        <v>2</v>
      </c>
      <c r="I51" s="129" t="s">
        <v>1301</v>
      </c>
      <c r="J51" s="129" t="s">
        <v>764</v>
      </c>
      <c r="K51" s="127">
        <v>1</v>
      </c>
      <c r="L51" s="159">
        <v>250</v>
      </c>
      <c r="M51" s="129" t="s">
        <v>1747</v>
      </c>
      <c r="N51" s="184" t="s">
        <v>1329</v>
      </c>
    </row>
    <row r="52" spans="1:14" x14ac:dyDescent="0.15">
      <c r="A52" s="158">
        <v>51</v>
      </c>
      <c r="B52" t="s">
        <v>1084</v>
      </c>
      <c r="C52" t="s">
        <v>1165</v>
      </c>
      <c r="D52" t="s">
        <v>1314</v>
      </c>
      <c r="E52" t="s">
        <v>1316</v>
      </c>
      <c r="F52" s="127" t="s">
        <v>1305</v>
      </c>
      <c r="G52" s="127" t="s">
        <v>1305</v>
      </c>
      <c r="H52" s="127" t="s">
        <v>1305</v>
      </c>
      <c r="I52" s="129" t="s">
        <v>1317</v>
      </c>
      <c r="J52" s="129" t="s">
        <v>1318</v>
      </c>
      <c r="K52" s="127">
        <v>1</v>
      </c>
      <c r="L52" s="159">
        <v>100</v>
      </c>
      <c r="N52" s="184" t="s">
        <v>1144</v>
      </c>
    </row>
    <row r="53" spans="1:14" x14ac:dyDescent="0.15">
      <c r="A53" s="158">
        <v>52</v>
      </c>
      <c r="B53" t="s">
        <v>1142</v>
      </c>
      <c r="C53" s="158" t="s">
        <v>1165</v>
      </c>
      <c r="D53" t="s">
        <v>1315</v>
      </c>
      <c r="E53" t="s">
        <v>1319</v>
      </c>
      <c r="F53" s="127" t="s">
        <v>1305</v>
      </c>
      <c r="G53" s="127" t="s">
        <v>1321</v>
      </c>
      <c r="H53" s="127">
        <v>2</v>
      </c>
      <c r="I53" s="129" t="s">
        <v>1323</v>
      </c>
      <c r="J53" s="129" t="s">
        <v>1318</v>
      </c>
      <c r="K53" s="127">
        <v>2</v>
      </c>
      <c r="L53" s="159">
        <v>350</v>
      </c>
      <c r="N53" s="184" t="s">
        <v>1145</v>
      </c>
    </row>
    <row r="54" spans="1:14" x14ac:dyDescent="0.15">
      <c r="A54" s="158">
        <v>53</v>
      </c>
      <c r="B54" t="s">
        <v>1085</v>
      </c>
      <c r="C54" s="158" t="s">
        <v>1165</v>
      </c>
      <c r="D54" t="s">
        <v>1315</v>
      </c>
      <c r="E54" t="s">
        <v>1320</v>
      </c>
      <c r="F54" s="127" t="s">
        <v>1305</v>
      </c>
      <c r="G54" s="127" t="s">
        <v>1305</v>
      </c>
      <c r="H54" s="127" t="s">
        <v>1305</v>
      </c>
      <c r="I54" s="129" t="s">
        <v>1323</v>
      </c>
      <c r="J54" s="129" t="s">
        <v>1318</v>
      </c>
      <c r="K54" s="127">
        <v>4</v>
      </c>
      <c r="L54" s="159">
        <v>450</v>
      </c>
      <c r="N54" s="184" t="s">
        <v>1143</v>
      </c>
    </row>
    <row r="55" spans="1:14" x14ac:dyDescent="0.15">
      <c r="A55" s="158">
        <v>54</v>
      </c>
      <c r="B55" t="s">
        <v>1086</v>
      </c>
      <c r="C55" s="158" t="s">
        <v>1371</v>
      </c>
      <c r="D55" s="158" t="s">
        <v>1315</v>
      </c>
      <c r="E55" t="s">
        <v>1322</v>
      </c>
      <c r="F55" s="127" t="s">
        <v>1305</v>
      </c>
      <c r="G55" s="127" t="s">
        <v>1305</v>
      </c>
      <c r="H55" s="127" t="s">
        <v>1305</v>
      </c>
      <c r="I55" s="129" t="s">
        <v>1317</v>
      </c>
      <c r="J55" s="129" t="s">
        <v>1318</v>
      </c>
      <c r="K55" s="127">
        <v>1</v>
      </c>
      <c r="L55" s="159">
        <v>250</v>
      </c>
      <c r="M55" s="129" t="s">
        <v>1325</v>
      </c>
      <c r="N55" s="184" t="s">
        <v>1141</v>
      </c>
    </row>
    <row r="56" spans="1:14" s="158" customFormat="1" x14ac:dyDescent="0.15">
      <c r="A56" s="158">
        <v>55</v>
      </c>
      <c r="B56" s="158" t="s">
        <v>1302</v>
      </c>
      <c r="C56" s="158" t="s">
        <v>1371</v>
      </c>
      <c r="D56" s="158" t="s">
        <v>1315</v>
      </c>
      <c r="E56" s="158" t="s">
        <v>1326</v>
      </c>
      <c r="F56" s="127" t="s">
        <v>1305</v>
      </c>
      <c r="G56" s="127" t="s">
        <v>1305</v>
      </c>
      <c r="H56" s="127" t="s">
        <v>1305</v>
      </c>
      <c r="I56" s="129" t="s">
        <v>1327</v>
      </c>
      <c r="J56" s="129" t="s">
        <v>1318</v>
      </c>
      <c r="K56" s="127">
        <v>7</v>
      </c>
      <c r="L56" s="159">
        <v>700</v>
      </c>
      <c r="M56" s="129" t="s">
        <v>1358</v>
      </c>
      <c r="N56" s="184" t="s">
        <v>1328</v>
      </c>
    </row>
    <row r="57" spans="1:14" x14ac:dyDescent="0.15">
      <c r="A57" s="158">
        <v>56</v>
      </c>
      <c r="B57" t="s">
        <v>977</v>
      </c>
      <c r="C57" t="s">
        <v>1082</v>
      </c>
      <c r="D57" t="s">
        <v>1196</v>
      </c>
      <c r="E57" t="s">
        <v>1199</v>
      </c>
      <c r="F57" s="127">
        <v>4</v>
      </c>
      <c r="G57" s="127">
        <v>2</v>
      </c>
      <c r="H57" s="127">
        <v>3</v>
      </c>
      <c r="I57" s="129" t="s">
        <v>1301</v>
      </c>
      <c r="J57" s="129" t="s">
        <v>1158</v>
      </c>
      <c r="K57" s="127">
        <v>2</v>
      </c>
      <c r="L57" s="159" t="s">
        <v>1330</v>
      </c>
      <c r="N57" s="184" t="s">
        <v>1332</v>
      </c>
    </row>
    <row r="58" spans="1:14" s="158" customFormat="1" x14ac:dyDescent="0.15">
      <c r="A58" s="158">
        <v>57</v>
      </c>
      <c r="B58" s="158" t="s">
        <v>1292</v>
      </c>
      <c r="C58" s="158" t="s">
        <v>1293</v>
      </c>
      <c r="D58" s="158" t="s">
        <v>1196</v>
      </c>
      <c r="E58" s="158" t="s">
        <v>1333</v>
      </c>
      <c r="F58" s="127">
        <v>3</v>
      </c>
      <c r="G58" s="127">
        <v>1</v>
      </c>
      <c r="H58" s="127" t="s">
        <v>1305</v>
      </c>
      <c r="I58" s="129" t="s">
        <v>1301</v>
      </c>
      <c r="J58" s="129" t="s">
        <v>1158</v>
      </c>
      <c r="K58" s="127">
        <v>0</v>
      </c>
      <c r="L58" s="159" t="s">
        <v>1330</v>
      </c>
      <c r="M58" s="129" t="s">
        <v>3461</v>
      </c>
      <c r="N58" s="184" t="s">
        <v>1334</v>
      </c>
    </row>
    <row r="59" spans="1:14" x14ac:dyDescent="0.15">
      <c r="A59" s="158">
        <v>58</v>
      </c>
      <c r="B59" t="s">
        <v>1211</v>
      </c>
      <c r="C59" t="s">
        <v>1082</v>
      </c>
      <c r="D59" t="s">
        <v>1209</v>
      </c>
      <c r="E59" t="s">
        <v>1336</v>
      </c>
      <c r="F59" s="127" t="s">
        <v>1305</v>
      </c>
      <c r="G59" s="127">
        <v>1</v>
      </c>
      <c r="H59" s="127">
        <v>3</v>
      </c>
      <c r="I59" s="129" t="s">
        <v>1301</v>
      </c>
      <c r="J59" s="129" t="s">
        <v>1158</v>
      </c>
      <c r="K59" s="127">
        <v>0</v>
      </c>
      <c r="L59" s="159" t="s">
        <v>1330</v>
      </c>
      <c r="M59" s="129" t="s">
        <v>1337</v>
      </c>
      <c r="N59" s="184" t="s">
        <v>1346</v>
      </c>
    </row>
    <row r="60" spans="1:14" s="158" customFormat="1" x14ac:dyDescent="0.15">
      <c r="A60" s="158">
        <v>59</v>
      </c>
      <c r="B60" s="158" t="s">
        <v>1210</v>
      </c>
      <c r="C60" s="158" t="s">
        <v>1083</v>
      </c>
      <c r="D60" s="158" t="s">
        <v>1208</v>
      </c>
      <c r="E60" s="158" t="s">
        <v>1336</v>
      </c>
      <c r="F60" s="127" t="s">
        <v>1305</v>
      </c>
      <c r="G60" s="127" t="s">
        <v>1305</v>
      </c>
      <c r="H60" s="127">
        <v>3</v>
      </c>
      <c r="I60" s="129" t="s">
        <v>1324</v>
      </c>
      <c r="J60" s="129" t="s">
        <v>1158</v>
      </c>
      <c r="K60" s="127">
        <v>0</v>
      </c>
      <c r="L60" s="159" t="s">
        <v>1330</v>
      </c>
      <c r="M60" s="129" t="s">
        <v>1213</v>
      </c>
      <c r="N60" s="184"/>
    </row>
    <row r="61" spans="1:14" x14ac:dyDescent="0.15">
      <c r="A61" s="158">
        <v>60</v>
      </c>
      <c r="B61" t="s">
        <v>978</v>
      </c>
      <c r="C61" t="s">
        <v>1083</v>
      </c>
      <c r="D61" t="s">
        <v>1195</v>
      </c>
      <c r="E61" t="s">
        <v>1338</v>
      </c>
      <c r="F61" s="127" t="s">
        <v>1305</v>
      </c>
      <c r="G61" s="127" t="s">
        <v>1339</v>
      </c>
      <c r="H61" s="127" t="s">
        <v>1305</v>
      </c>
      <c r="I61" s="129" t="s">
        <v>1317</v>
      </c>
      <c r="J61" s="129" t="s">
        <v>1158</v>
      </c>
      <c r="K61" s="127">
        <v>0</v>
      </c>
      <c r="L61" s="159" t="s">
        <v>1330</v>
      </c>
      <c r="M61" s="129" t="s">
        <v>1340</v>
      </c>
      <c r="N61" s="184" t="s">
        <v>1147</v>
      </c>
    </row>
    <row r="62" spans="1:14" x14ac:dyDescent="0.15">
      <c r="A62" s="158">
        <v>61</v>
      </c>
      <c r="B62" t="s">
        <v>979</v>
      </c>
      <c r="C62" t="s">
        <v>1083</v>
      </c>
      <c r="D62" s="158" t="s">
        <v>1195</v>
      </c>
      <c r="E62" t="s">
        <v>1341</v>
      </c>
      <c r="F62" s="127" t="s">
        <v>1305</v>
      </c>
      <c r="G62" s="127" t="s">
        <v>1335</v>
      </c>
      <c r="H62" s="127" t="s">
        <v>1305</v>
      </c>
      <c r="I62" s="129" t="s">
        <v>1317</v>
      </c>
      <c r="J62" s="129" t="s">
        <v>1158</v>
      </c>
      <c r="K62" s="127">
        <v>0</v>
      </c>
      <c r="L62" s="159" t="s">
        <v>1330</v>
      </c>
      <c r="M62" s="129" t="s">
        <v>3462</v>
      </c>
      <c r="N62" s="184" t="s">
        <v>1148</v>
      </c>
    </row>
    <row r="63" spans="1:14" x14ac:dyDescent="0.15">
      <c r="A63" s="158">
        <v>62</v>
      </c>
      <c r="B63" t="s">
        <v>1088</v>
      </c>
      <c r="C63" t="s">
        <v>1353</v>
      </c>
      <c r="D63" t="s">
        <v>1197</v>
      </c>
      <c r="E63" t="s">
        <v>1342</v>
      </c>
      <c r="F63" s="127" t="s">
        <v>1305</v>
      </c>
      <c r="G63" s="127">
        <v>2</v>
      </c>
      <c r="H63" s="127" t="s">
        <v>1305</v>
      </c>
      <c r="I63" s="129" t="s">
        <v>1301</v>
      </c>
      <c r="J63" s="129" t="s">
        <v>1318</v>
      </c>
      <c r="K63" s="127">
        <v>2</v>
      </c>
      <c r="L63" s="159" t="s">
        <v>1330</v>
      </c>
      <c r="M63" s="129" t="s">
        <v>1343</v>
      </c>
      <c r="N63" s="184" t="s">
        <v>1155</v>
      </c>
    </row>
    <row r="64" spans="1:14" x14ac:dyDescent="0.15">
      <c r="A64" s="158">
        <v>63</v>
      </c>
      <c r="B64" t="s">
        <v>980</v>
      </c>
      <c r="C64" t="s">
        <v>1185</v>
      </c>
      <c r="D64" t="s">
        <v>1344</v>
      </c>
      <c r="E64" t="s">
        <v>1342</v>
      </c>
      <c r="F64" s="127" t="s">
        <v>1345</v>
      </c>
      <c r="G64" s="127">
        <v>4</v>
      </c>
      <c r="H64" s="127" t="s">
        <v>1305</v>
      </c>
      <c r="I64" s="129" t="s">
        <v>1301</v>
      </c>
      <c r="J64" s="129" t="s">
        <v>1059</v>
      </c>
      <c r="K64" s="127">
        <v>1</v>
      </c>
      <c r="L64" s="159" t="s">
        <v>1330</v>
      </c>
      <c r="M64" s="129" t="s">
        <v>2955</v>
      </c>
      <c r="N64" s="184" t="s">
        <v>1347</v>
      </c>
    </row>
    <row r="65" spans="1:14" x14ac:dyDescent="0.15">
      <c r="A65" s="158">
        <v>64</v>
      </c>
      <c r="B65" t="s">
        <v>981</v>
      </c>
      <c r="C65" t="s">
        <v>1083</v>
      </c>
      <c r="D65" t="s">
        <v>1195</v>
      </c>
      <c r="E65" t="s">
        <v>1349</v>
      </c>
      <c r="F65" s="127" t="s">
        <v>1305</v>
      </c>
      <c r="G65" s="127" t="s">
        <v>1305</v>
      </c>
      <c r="H65" s="127" t="s">
        <v>1305</v>
      </c>
      <c r="I65" s="129" t="s">
        <v>1324</v>
      </c>
      <c r="J65" s="129" t="s">
        <v>1158</v>
      </c>
      <c r="K65" s="127">
        <v>0</v>
      </c>
      <c r="L65" s="159" t="s">
        <v>1330</v>
      </c>
      <c r="M65" s="129" t="s">
        <v>1376</v>
      </c>
      <c r="N65" s="184" t="s">
        <v>1350</v>
      </c>
    </row>
    <row r="66" spans="1:14" x14ac:dyDescent="0.15">
      <c r="A66" s="158">
        <v>65</v>
      </c>
      <c r="B66" t="s">
        <v>982</v>
      </c>
      <c r="C66" t="s">
        <v>1354</v>
      </c>
      <c r="D66" t="s">
        <v>1344</v>
      </c>
      <c r="E66" t="s">
        <v>1355</v>
      </c>
      <c r="F66" s="127" t="s">
        <v>1305</v>
      </c>
      <c r="G66" s="127">
        <v>2</v>
      </c>
      <c r="H66" s="127" t="s">
        <v>1305</v>
      </c>
      <c r="I66" s="129" t="s">
        <v>1301</v>
      </c>
      <c r="J66" s="129" t="s">
        <v>1318</v>
      </c>
      <c r="K66" s="127">
        <v>0</v>
      </c>
      <c r="L66" s="159" t="s">
        <v>1330</v>
      </c>
      <c r="M66" s="129" t="s">
        <v>1356</v>
      </c>
      <c r="N66" s="184" t="s">
        <v>1357</v>
      </c>
    </row>
    <row r="67" spans="1:14" x14ac:dyDescent="0.15">
      <c r="A67" s="158">
        <v>66</v>
      </c>
      <c r="B67" t="s">
        <v>983</v>
      </c>
      <c r="C67" t="s">
        <v>1372</v>
      </c>
      <c r="D67" t="s">
        <v>1195</v>
      </c>
      <c r="E67" t="s">
        <v>1319</v>
      </c>
      <c r="F67" s="127" t="s">
        <v>1305</v>
      </c>
      <c r="G67" s="127" t="s">
        <v>1305</v>
      </c>
      <c r="H67" s="127" t="s">
        <v>1305</v>
      </c>
      <c r="I67" s="129" t="s">
        <v>1317</v>
      </c>
      <c r="J67" s="129" t="s">
        <v>1306</v>
      </c>
      <c r="K67" s="127">
        <v>0</v>
      </c>
      <c r="L67" s="159" t="s">
        <v>1330</v>
      </c>
      <c r="M67" s="129" t="s">
        <v>3463</v>
      </c>
      <c r="N67" s="184" t="s">
        <v>1366</v>
      </c>
    </row>
    <row r="68" spans="1:14" x14ac:dyDescent="0.15">
      <c r="A68" s="158">
        <v>67</v>
      </c>
      <c r="B68" t="s">
        <v>984</v>
      </c>
      <c r="C68" t="s">
        <v>1288</v>
      </c>
      <c r="D68" t="s">
        <v>1352</v>
      </c>
      <c r="E68" t="s">
        <v>1364</v>
      </c>
      <c r="F68" s="127" t="s">
        <v>1305</v>
      </c>
      <c r="G68" s="127">
        <v>3</v>
      </c>
      <c r="H68" s="127" t="s">
        <v>1305</v>
      </c>
      <c r="I68" s="129" t="s">
        <v>1301</v>
      </c>
      <c r="J68" s="129" t="s">
        <v>1365</v>
      </c>
      <c r="K68" s="127">
        <v>2</v>
      </c>
      <c r="L68" s="159" t="s">
        <v>1330</v>
      </c>
      <c r="M68" s="129" t="s">
        <v>1367</v>
      </c>
      <c r="N68" s="184" t="s">
        <v>1368</v>
      </c>
    </row>
    <row r="69" spans="1:14" x14ac:dyDescent="0.15">
      <c r="A69" s="158">
        <v>68</v>
      </c>
      <c r="B69" t="s">
        <v>985</v>
      </c>
      <c r="C69" t="s">
        <v>1289</v>
      </c>
      <c r="D69" t="s">
        <v>1351</v>
      </c>
      <c r="E69" t="s">
        <v>1304</v>
      </c>
      <c r="F69" s="127">
        <v>5</v>
      </c>
      <c r="G69" s="127" t="s">
        <v>1305</v>
      </c>
      <c r="H69" s="127">
        <v>4</v>
      </c>
      <c r="I69" s="129" t="s">
        <v>1324</v>
      </c>
      <c r="J69" s="129" t="s">
        <v>1158</v>
      </c>
      <c r="K69" s="127">
        <v>0</v>
      </c>
      <c r="L69" s="159" t="s">
        <v>1330</v>
      </c>
      <c r="M69" s="129" t="s">
        <v>1369</v>
      </c>
      <c r="N69" s="184" t="s">
        <v>1370</v>
      </c>
    </row>
    <row r="70" spans="1:14" x14ac:dyDescent="0.15">
      <c r="A70" s="158">
        <v>69</v>
      </c>
      <c r="B70" t="s">
        <v>423</v>
      </c>
      <c r="C70" t="s">
        <v>1089</v>
      </c>
      <c r="D70" t="s">
        <v>1374</v>
      </c>
      <c r="E70" t="s">
        <v>1375</v>
      </c>
      <c r="F70" s="127" t="s">
        <v>1305</v>
      </c>
      <c r="G70" s="127" t="s">
        <v>1305</v>
      </c>
      <c r="H70" s="127" t="s">
        <v>1305</v>
      </c>
      <c r="I70" s="129" t="s">
        <v>1324</v>
      </c>
      <c r="J70" s="129" t="s">
        <v>1158</v>
      </c>
      <c r="K70" s="127">
        <v>0</v>
      </c>
      <c r="L70" s="159" t="s">
        <v>1330</v>
      </c>
      <c r="M70" s="129" t="s">
        <v>1348</v>
      </c>
      <c r="N70" s="184" t="s">
        <v>1377</v>
      </c>
    </row>
    <row r="71" spans="1:14" x14ac:dyDescent="0.15">
      <c r="A71" s="158">
        <v>70</v>
      </c>
      <c r="B71" t="s">
        <v>425</v>
      </c>
      <c r="C71" t="s">
        <v>1089</v>
      </c>
      <c r="D71" s="158" t="s">
        <v>1374</v>
      </c>
      <c r="E71" t="s">
        <v>1305</v>
      </c>
      <c r="F71" s="127" t="s">
        <v>1305</v>
      </c>
      <c r="G71" s="127" t="s">
        <v>1305</v>
      </c>
      <c r="H71" s="127" t="s">
        <v>1305</v>
      </c>
      <c r="I71" s="129" t="s">
        <v>1324</v>
      </c>
      <c r="J71" s="129" t="s">
        <v>1158</v>
      </c>
      <c r="K71" s="127">
        <v>0</v>
      </c>
      <c r="L71" s="159" t="s">
        <v>1330</v>
      </c>
      <c r="M71" s="129" t="s">
        <v>1378</v>
      </c>
      <c r="N71" s="184" t="s">
        <v>1379</v>
      </c>
    </row>
    <row r="72" spans="1:14" x14ac:dyDescent="0.15">
      <c r="A72" s="158">
        <v>71</v>
      </c>
      <c r="B72" t="s">
        <v>523</v>
      </c>
      <c r="C72" t="s">
        <v>1089</v>
      </c>
      <c r="D72" s="158" t="s">
        <v>1374</v>
      </c>
      <c r="E72" t="s">
        <v>1304</v>
      </c>
      <c r="F72" s="127" t="s">
        <v>1305</v>
      </c>
      <c r="G72" s="127" t="s">
        <v>1339</v>
      </c>
      <c r="H72" s="127" t="s">
        <v>1305</v>
      </c>
      <c r="I72" s="129" t="s">
        <v>1380</v>
      </c>
      <c r="J72" s="129" t="s">
        <v>1318</v>
      </c>
      <c r="K72" s="127">
        <v>1</v>
      </c>
      <c r="L72" s="159" t="s">
        <v>1330</v>
      </c>
      <c r="M72" s="129" t="s">
        <v>3464</v>
      </c>
      <c r="N72" s="184" t="s">
        <v>1381</v>
      </c>
    </row>
    <row r="73" spans="1:14" x14ac:dyDescent="0.15">
      <c r="A73" s="158">
        <v>72</v>
      </c>
      <c r="B73" t="s">
        <v>1385</v>
      </c>
      <c r="C73" t="s">
        <v>1373</v>
      </c>
      <c r="D73" s="158" t="s">
        <v>1374</v>
      </c>
      <c r="E73" t="s">
        <v>1316</v>
      </c>
      <c r="F73" s="127" t="s">
        <v>1305</v>
      </c>
      <c r="G73" s="127" t="s">
        <v>1305</v>
      </c>
      <c r="H73" s="127" t="s">
        <v>1305</v>
      </c>
      <c r="I73" s="129" t="s">
        <v>1317</v>
      </c>
      <c r="J73" s="129" t="s">
        <v>1318</v>
      </c>
      <c r="K73" s="127">
        <v>2</v>
      </c>
      <c r="L73" s="159" t="s">
        <v>1330</v>
      </c>
      <c r="M73" s="129" t="s">
        <v>1389</v>
      </c>
      <c r="N73" s="184" t="s">
        <v>1382</v>
      </c>
    </row>
    <row r="74" spans="1:14" x14ac:dyDescent="0.15">
      <c r="A74" s="158">
        <v>73</v>
      </c>
      <c r="B74" t="s">
        <v>1386</v>
      </c>
      <c r="C74" s="158" t="s">
        <v>1373</v>
      </c>
      <c r="D74" s="158" t="s">
        <v>1374</v>
      </c>
      <c r="E74" t="s">
        <v>1383</v>
      </c>
      <c r="F74" s="127" t="s">
        <v>1339</v>
      </c>
      <c r="G74" s="127" t="s">
        <v>1305</v>
      </c>
      <c r="H74" s="127" t="s">
        <v>1305</v>
      </c>
      <c r="I74" s="129" t="s">
        <v>1384</v>
      </c>
      <c r="J74" s="129" t="s">
        <v>1318</v>
      </c>
      <c r="K74" s="127">
        <v>4</v>
      </c>
      <c r="L74" s="159" t="s">
        <v>1330</v>
      </c>
      <c r="M74" s="129" t="s">
        <v>2714</v>
      </c>
      <c r="N74" s="184" t="s">
        <v>1387</v>
      </c>
    </row>
    <row r="75" spans="1:14" x14ac:dyDescent="0.15">
      <c r="A75" s="158">
        <v>74</v>
      </c>
      <c r="B75" t="s">
        <v>986</v>
      </c>
      <c r="C75" s="158" t="s">
        <v>1373</v>
      </c>
      <c r="D75" s="158" t="s">
        <v>1374</v>
      </c>
      <c r="E75" t="s">
        <v>1304</v>
      </c>
      <c r="F75" s="127" t="s">
        <v>1388</v>
      </c>
      <c r="G75" s="127" t="s">
        <v>1305</v>
      </c>
      <c r="H75" s="127" t="s">
        <v>1305</v>
      </c>
      <c r="I75" s="129" t="s">
        <v>1324</v>
      </c>
      <c r="J75" s="129" t="s">
        <v>1318</v>
      </c>
      <c r="K75" s="127">
        <v>3</v>
      </c>
      <c r="L75" s="159" t="s">
        <v>1330</v>
      </c>
      <c r="M75" s="129" t="s">
        <v>3465</v>
      </c>
      <c r="N75" s="184" t="s">
        <v>1390</v>
      </c>
    </row>
    <row r="76" spans="1:14" x14ac:dyDescent="0.15">
      <c r="A76" s="158">
        <v>75</v>
      </c>
      <c r="B76" t="s">
        <v>434</v>
      </c>
      <c r="C76" t="s">
        <v>1373</v>
      </c>
      <c r="D76" s="158" t="s">
        <v>1374</v>
      </c>
      <c r="E76" t="s">
        <v>1319</v>
      </c>
      <c r="F76" s="127" t="s">
        <v>1305</v>
      </c>
      <c r="G76" s="127" t="s">
        <v>1305</v>
      </c>
      <c r="H76" s="127" t="s">
        <v>1305</v>
      </c>
      <c r="I76" s="129" t="s">
        <v>1307</v>
      </c>
      <c r="J76" s="129" t="s">
        <v>1318</v>
      </c>
      <c r="K76" s="127">
        <v>4</v>
      </c>
      <c r="L76" s="159" t="s">
        <v>1330</v>
      </c>
      <c r="M76" s="129" t="s">
        <v>1391</v>
      </c>
      <c r="N76" s="184" t="s">
        <v>1392</v>
      </c>
    </row>
    <row r="77" spans="1:14" x14ac:dyDescent="0.15">
      <c r="A77" s="158">
        <v>76</v>
      </c>
      <c r="B77" t="s">
        <v>1393</v>
      </c>
      <c r="C77" t="s">
        <v>1397</v>
      </c>
      <c r="D77" t="s">
        <v>1312</v>
      </c>
      <c r="E77" t="s">
        <v>1395</v>
      </c>
      <c r="F77" s="127" t="s">
        <v>1305</v>
      </c>
      <c r="G77" s="127" t="s">
        <v>1305</v>
      </c>
      <c r="H77" s="127" t="s">
        <v>1305</v>
      </c>
      <c r="I77" s="129" t="s">
        <v>1323</v>
      </c>
      <c r="J77" s="129" t="s">
        <v>1365</v>
      </c>
      <c r="K77" s="127">
        <v>4</v>
      </c>
      <c r="L77" s="159" t="s">
        <v>1330</v>
      </c>
      <c r="M77" s="129" t="s">
        <v>1398</v>
      </c>
      <c r="N77" s="184" t="s">
        <v>1396</v>
      </c>
    </row>
    <row r="78" spans="1:14" x14ac:dyDescent="0.15">
      <c r="A78" s="158">
        <v>77</v>
      </c>
      <c r="B78" t="s">
        <v>2880</v>
      </c>
      <c r="C78" t="s">
        <v>2891</v>
      </c>
      <c r="D78" t="s">
        <v>2904</v>
      </c>
      <c r="E78" t="s">
        <v>2909</v>
      </c>
      <c r="F78" s="127" t="s">
        <v>2898</v>
      </c>
      <c r="G78" s="127">
        <v>3</v>
      </c>
      <c r="H78" s="127" t="s">
        <v>2898</v>
      </c>
      <c r="I78" s="129" t="s">
        <v>2911</v>
      </c>
      <c r="J78" s="129" t="s">
        <v>1059</v>
      </c>
      <c r="K78" s="127">
        <v>0</v>
      </c>
      <c r="L78" s="159" t="s">
        <v>2912</v>
      </c>
      <c r="M78" s="129" t="s">
        <v>2925</v>
      </c>
    </row>
    <row r="79" spans="1:14" x14ac:dyDescent="0.15">
      <c r="A79" s="158">
        <v>78</v>
      </c>
      <c r="B79" t="s">
        <v>2881</v>
      </c>
      <c r="C79" s="158" t="s">
        <v>2891</v>
      </c>
      <c r="D79" s="158" t="s">
        <v>2907</v>
      </c>
      <c r="E79" t="s">
        <v>2915</v>
      </c>
      <c r="F79" s="127" t="s">
        <v>2898</v>
      </c>
      <c r="G79" s="127">
        <v>3</v>
      </c>
      <c r="H79" s="127" t="s">
        <v>2898</v>
      </c>
      <c r="I79" s="129" t="s">
        <v>2911</v>
      </c>
      <c r="J79" s="129" t="s">
        <v>1059</v>
      </c>
      <c r="K79" s="127">
        <v>0</v>
      </c>
      <c r="L79" s="159" t="s">
        <v>2912</v>
      </c>
      <c r="M79" s="129" t="s">
        <v>2925</v>
      </c>
    </row>
    <row r="80" spans="1:14" x14ac:dyDescent="0.15">
      <c r="A80" s="158">
        <v>79</v>
      </c>
      <c r="B80" t="s">
        <v>2883</v>
      </c>
      <c r="C80" s="158" t="s">
        <v>2891</v>
      </c>
      <c r="D80" s="158" t="s">
        <v>2904</v>
      </c>
      <c r="E80" t="s">
        <v>2910</v>
      </c>
      <c r="F80" s="127" t="s">
        <v>2898</v>
      </c>
      <c r="G80" s="127">
        <v>1</v>
      </c>
      <c r="H80" s="127" t="s">
        <v>2898</v>
      </c>
      <c r="I80" s="129" t="s">
        <v>2921</v>
      </c>
      <c r="J80" s="129" t="s">
        <v>1059</v>
      </c>
      <c r="K80" s="127">
        <v>0</v>
      </c>
      <c r="L80" s="159" t="s">
        <v>2912</v>
      </c>
      <c r="M80" s="129" t="s">
        <v>2925</v>
      </c>
    </row>
    <row r="81" spans="1:14" x14ac:dyDescent="0.15">
      <c r="A81" s="158">
        <v>80</v>
      </c>
      <c r="B81" t="s">
        <v>2882</v>
      </c>
      <c r="C81" s="158" t="s">
        <v>2891</v>
      </c>
      <c r="D81" s="158" t="s">
        <v>2904</v>
      </c>
      <c r="E81" t="s">
        <v>2916</v>
      </c>
      <c r="F81" s="127" t="s">
        <v>2898</v>
      </c>
      <c r="G81" s="127">
        <v>3</v>
      </c>
      <c r="H81" s="127" t="s">
        <v>2898</v>
      </c>
      <c r="I81" s="129" t="s">
        <v>2920</v>
      </c>
      <c r="J81" s="129" t="s">
        <v>1059</v>
      </c>
      <c r="K81" s="127">
        <v>0</v>
      </c>
      <c r="L81" s="159" t="s">
        <v>2912</v>
      </c>
      <c r="M81" s="129" t="s">
        <v>2925</v>
      </c>
    </row>
    <row r="82" spans="1:14" x14ac:dyDescent="0.15">
      <c r="A82" s="158">
        <v>81</v>
      </c>
      <c r="B82" t="s">
        <v>2887</v>
      </c>
      <c r="C82" s="158" t="s">
        <v>2891</v>
      </c>
      <c r="D82" s="158" t="s">
        <v>2907</v>
      </c>
      <c r="E82" t="s">
        <v>2917</v>
      </c>
      <c r="F82" s="127" t="s">
        <v>2898</v>
      </c>
      <c r="G82" s="127">
        <v>1</v>
      </c>
      <c r="H82" s="127" t="s">
        <v>2898</v>
      </c>
      <c r="I82" s="129" t="s">
        <v>2911</v>
      </c>
      <c r="J82" s="129" t="s">
        <v>1059</v>
      </c>
      <c r="K82" s="127">
        <v>0</v>
      </c>
      <c r="L82" s="159" t="s">
        <v>2912</v>
      </c>
      <c r="M82" s="129" t="s">
        <v>2925</v>
      </c>
    </row>
    <row r="83" spans="1:14" x14ac:dyDescent="0.15">
      <c r="A83" s="158">
        <v>82</v>
      </c>
      <c r="B83" t="s">
        <v>2884</v>
      </c>
      <c r="C83" s="158" t="s">
        <v>2891</v>
      </c>
      <c r="D83" s="158" t="s">
        <v>2903</v>
      </c>
      <c r="E83" t="s">
        <v>2918</v>
      </c>
      <c r="F83" s="127" t="s">
        <v>2898</v>
      </c>
      <c r="G83" s="127">
        <v>5</v>
      </c>
      <c r="H83" s="127" t="s">
        <v>2898</v>
      </c>
      <c r="I83" s="129" t="s">
        <v>2911</v>
      </c>
      <c r="J83" s="129" t="s">
        <v>1059</v>
      </c>
      <c r="K83" s="127">
        <v>0</v>
      </c>
      <c r="L83" s="159" t="s">
        <v>2912</v>
      </c>
      <c r="M83" s="129" t="s">
        <v>2925</v>
      </c>
    </row>
    <row r="84" spans="1:14" s="158" customFormat="1" x14ac:dyDescent="0.15">
      <c r="A84" s="158">
        <v>83</v>
      </c>
      <c r="B84" s="158" t="s">
        <v>2902</v>
      </c>
      <c r="C84" s="158" t="s">
        <v>2892</v>
      </c>
      <c r="D84" s="158" t="s">
        <v>2905</v>
      </c>
      <c r="E84" s="158" t="s">
        <v>2914</v>
      </c>
      <c r="F84" s="127">
        <v>4</v>
      </c>
      <c r="G84" s="127" t="s">
        <v>2913</v>
      </c>
      <c r="H84" s="127">
        <v>4</v>
      </c>
      <c r="I84" s="129" t="s">
        <v>2920</v>
      </c>
      <c r="J84" s="129" t="s">
        <v>1059</v>
      </c>
      <c r="K84" s="127">
        <v>0</v>
      </c>
      <c r="L84" s="159" t="s">
        <v>2912</v>
      </c>
      <c r="M84" s="129" t="s">
        <v>2927</v>
      </c>
      <c r="N84" s="184"/>
    </row>
    <row r="85" spans="1:14" x14ac:dyDescent="0.15">
      <c r="A85" s="158">
        <v>84</v>
      </c>
      <c r="B85" t="s">
        <v>2885</v>
      </c>
      <c r="C85" t="s">
        <v>2892</v>
      </c>
      <c r="D85" t="s">
        <v>2906</v>
      </c>
      <c r="E85" t="s">
        <v>2919</v>
      </c>
      <c r="F85" s="127" t="s">
        <v>2898</v>
      </c>
      <c r="G85" s="127" t="s">
        <v>2898</v>
      </c>
      <c r="H85" s="127" t="s">
        <v>2898</v>
      </c>
      <c r="I85" s="129" t="s">
        <v>2922</v>
      </c>
      <c r="J85" s="129" t="s">
        <v>1059</v>
      </c>
      <c r="K85" s="127">
        <v>0</v>
      </c>
      <c r="L85" s="159" t="s">
        <v>2912</v>
      </c>
    </row>
    <row r="86" spans="1:14" x14ac:dyDescent="0.15">
      <c r="A86" s="158">
        <v>85</v>
      </c>
      <c r="B86" t="s">
        <v>2888</v>
      </c>
      <c r="C86" s="158" t="s">
        <v>2892</v>
      </c>
      <c r="D86" s="158" t="s">
        <v>2908</v>
      </c>
      <c r="E86" s="158" t="s">
        <v>2923</v>
      </c>
      <c r="F86" s="127" t="s">
        <v>2898</v>
      </c>
      <c r="G86" s="127" t="s">
        <v>2898</v>
      </c>
      <c r="H86" s="127" t="s">
        <v>2898</v>
      </c>
      <c r="I86" s="129" t="s">
        <v>2920</v>
      </c>
      <c r="J86" s="129" t="s">
        <v>1059</v>
      </c>
      <c r="K86" s="127">
        <v>0</v>
      </c>
      <c r="L86" s="159" t="s">
        <v>2912</v>
      </c>
      <c r="M86" s="129" t="s">
        <v>2926</v>
      </c>
    </row>
    <row r="87" spans="1:14" x14ac:dyDescent="0.15">
      <c r="A87" s="158">
        <v>86</v>
      </c>
      <c r="B87" t="s">
        <v>2889</v>
      </c>
      <c r="C87" t="s">
        <v>2891</v>
      </c>
      <c r="D87" t="s">
        <v>1736</v>
      </c>
      <c r="E87" t="s">
        <v>2924</v>
      </c>
      <c r="F87" s="127" t="s">
        <v>2898</v>
      </c>
      <c r="H87" s="127" t="s">
        <v>2898</v>
      </c>
      <c r="I87" s="129" t="s">
        <v>2911</v>
      </c>
      <c r="J87" s="129" t="s">
        <v>1059</v>
      </c>
      <c r="K87" s="127">
        <v>0</v>
      </c>
      <c r="L87" s="159" t="s">
        <v>2912</v>
      </c>
      <c r="M87" s="129" t="s">
        <v>2933</v>
      </c>
    </row>
    <row r="88" spans="1:14" x14ac:dyDescent="0.15">
      <c r="A88" s="158">
        <v>87</v>
      </c>
      <c r="B88" t="s">
        <v>2890</v>
      </c>
      <c r="C88" t="s">
        <v>2892</v>
      </c>
      <c r="D88" t="s">
        <v>2908</v>
      </c>
      <c r="E88" t="s">
        <v>2946</v>
      </c>
      <c r="F88" s="127" t="s">
        <v>2898</v>
      </c>
      <c r="H88" s="127" t="s">
        <v>2898</v>
      </c>
      <c r="I88" s="129" t="s">
        <v>2911</v>
      </c>
      <c r="J88" s="129" t="s">
        <v>1059</v>
      </c>
      <c r="K88" s="127">
        <v>0</v>
      </c>
      <c r="L88" s="159" t="s">
        <v>2912</v>
      </c>
      <c r="M88" s="129" t="s">
        <v>2944</v>
      </c>
    </row>
    <row r="89" spans="1:14" x14ac:dyDescent="0.15">
      <c r="A89" s="158">
        <v>88</v>
      </c>
      <c r="B89" t="s">
        <v>2886</v>
      </c>
      <c r="C89" t="s">
        <v>2892</v>
      </c>
      <c r="D89" t="s">
        <v>2908</v>
      </c>
      <c r="E89" t="s">
        <v>2946</v>
      </c>
      <c r="F89" s="127" t="s">
        <v>2898</v>
      </c>
      <c r="H89" s="127" t="s">
        <v>2898</v>
      </c>
      <c r="I89" s="129" t="s">
        <v>2911</v>
      </c>
      <c r="J89" s="129" t="s">
        <v>1059</v>
      </c>
      <c r="K89" s="127">
        <v>0</v>
      </c>
      <c r="L89" s="159" t="s">
        <v>2912</v>
      </c>
      <c r="M89" s="129" t="s">
        <v>2945</v>
      </c>
    </row>
    <row r="90" spans="1:14" x14ac:dyDescent="0.15">
      <c r="A90" s="158">
        <v>89</v>
      </c>
      <c r="B90" t="s">
        <v>3003</v>
      </c>
      <c r="C90" t="s">
        <v>3041</v>
      </c>
      <c r="D90" t="s">
        <v>3070</v>
      </c>
      <c r="E90" t="s">
        <v>3075</v>
      </c>
      <c r="F90" s="127">
        <v>5</v>
      </c>
      <c r="G90" s="127" t="s">
        <v>3067</v>
      </c>
      <c r="H90" s="127">
        <v>4</v>
      </c>
      <c r="I90" s="129" t="s">
        <v>3072</v>
      </c>
      <c r="J90" s="129" t="s">
        <v>3069</v>
      </c>
      <c r="K90" s="127">
        <v>3</v>
      </c>
      <c r="L90" s="159" t="s">
        <v>1330</v>
      </c>
      <c r="M90" s="129" t="s">
        <v>3459</v>
      </c>
    </row>
    <row r="91" spans="1:14" x14ac:dyDescent="0.15">
      <c r="A91" s="158">
        <v>90</v>
      </c>
      <c r="B91" t="s">
        <v>3004</v>
      </c>
      <c r="C91" s="158" t="s">
        <v>3073</v>
      </c>
      <c r="D91" t="s">
        <v>3070</v>
      </c>
      <c r="E91" t="s">
        <v>3074</v>
      </c>
      <c r="F91" s="127" t="s">
        <v>3067</v>
      </c>
      <c r="G91" s="127">
        <v>5</v>
      </c>
      <c r="H91" s="127" t="s">
        <v>3067</v>
      </c>
      <c r="I91" s="129" t="s">
        <v>3076</v>
      </c>
      <c r="J91" s="129" t="s">
        <v>3069</v>
      </c>
      <c r="K91" s="127">
        <v>-1</v>
      </c>
      <c r="L91" s="159" t="s">
        <v>1330</v>
      </c>
      <c r="M91" s="129" t="s">
        <v>3077</v>
      </c>
    </row>
    <row r="92" spans="1:14" x14ac:dyDescent="0.15">
      <c r="A92" s="158">
        <v>91</v>
      </c>
      <c r="B92" t="s">
        <v>3005</v>
      </c>
      <c r="C92" s="158" t="s">
        <v>3042</v>
      </c>
      <c r="D92" t="s">
        <v>3066</v>
      </c>
      <c r="E92" t="s">
        <v>3078</v>
      </c>
      <c r="F92" s="127">
        <v>20</v>
      </c>
      <c r="G92" s="127">
        <v>0</v>
      </c>
      <c r="H92" s="127">
        <v>0</v>
      </c>
      <c r="I92" s="129" t="s">
        <v>3068</v>
      </c>
      <c r="J92" s="129" t="s">
        <v>3069</v>
      </c>
      <c r="K92" s="127">
        <v>0</v>
      </c>
      <c r="L92" s="159" t="s">
        <v>1330</v>
      </c>
      <c r="M92" s="129" t="s">
        <v>3079</v>
      </c>
    </row>
    <row r="93" spans="1:14" x14ac:dyDescent="0.15">
      <c r="A93" s="158">
        <v>92</v>
      </c>
      <c r="B93" t="s">
        <v>3006</v>
      </c>
      <c r="C93" s="158" t="s">
        <v>3042</v>
      </c>
      <c r="D93" t="s">
        <v>3066</v>
      </c>
      <c r="E93" t="s">
        <v>3080</v>
      </c>
      <c r="F93" s="127">
        <v>4</v>
      </c>
      <c r="G93" s="127">
        <v>13</v>
      </c>
      <c r="H93" s="127">
        <v>15</v>
      </c>
      <c r="I93" s="129" t="s">
        <v>3068</v>
      </c>
      <c r="J93" s="129" t="s">
        <v>3069</v>
      </c>
      <c r="K93" s="127">
        <v>-1</v>
      </c>
      <c r="L93" s="159" t="s">
        <v>1330</v>
      </c>
      <c r="M93" s="129" t="s">
        <v>3081</v>
      </c>
    </row>
    <row r="94" spans="1:14" x14ac:dyDescent="0.15">
      <c r="A94" s="158">
        <v>93</v>
      </c>
      <c r="B94" t="s">
        <v>3007</v>
      </c>
      <c r="C94" s="158" t="s">
        <v>3043</v>
      </c>
      <c r="D94" t="s">
        <v>3082</v>
      </c>
      <c r="E94" t="s">
        <v>3071</v>
      </c>
      <c r="F94" s="127">
        <v>6</v>
      </c>
      <c r="G94" s="127" t="s">
        <v>3067</v>
      </c>
      <c r="H94" s="127">
        <v>3</v>
      </c>
      <c r="I94" s="129" t="s">
        <v>3083</v>
      </c>
      <c r="J94" s="129" t="s">
        <v>3069</v>
      </c>
      <c r="K94" s="127">
        <v>1</v>
      </c>
      <c r="L94" s="159" t="s">
        <v>1330</v>
      </c>
      <c r="M94" s="129" t="s">
        <v>3084</v>
      </c>
    </row>
    <row r="95" spans="1:14" x14ac:dyDescent="0.15">
      <c r="A95" s="158">
        <v>94</v>
      </c>
      <c r="B95" t="s">
        <v>3008</v>
      </c>
      <c r="C95" s="158" t="s">
        <v>3042</v>
      </c>
      <c r="D95" t="s">
        <v>3066</v>
      </c>
      <c r="E95" t="s">
        <v>3087</v>
      </c>
      <c r="F95" s="127" t="s">
        <v>3086</v>
      </c>
      <c r="G95" s="127">
        <v>6</v>
      </c>
      <c r="H95" s="127" t="s">
        <v>3067</v>
      </c>
      <c r="I95" s="129" t="s">
        <v>3068</v>
      </c>
      <c r="J95" s="129" t="s">
        <v>3069</v>
      </c>
      <c r="K95" s="127">
        <v>4</v>
      </c>
      <c r="L95" s="159" t="s">
        <v>1330</v>
      </c>
      <c r="M95" s="129" t="s">
        <v>3088</v>
      </c>
    </row>
    <row r="96" spans="1:14" x14ac:dyDescent="0.15">
      <c r="A96" s="158">
        <v>95</v>
      </c>
      <c r="B96" t="s">
        <v>3009</v>
      </c>
      <c r="C96" s="158" t="s">
        <v>3045</v>
      </c>
      <c r="D96" t="s">
        <v>3070</v>
      </c>
      <c r="E96" t="s">
        <v>3089</v>
      </c>
      <c r="F96" s="127">
        <v>10</v>
      </c>
      <c r="G96" s="127" t="s">
        <v>3067</v>
      </c>
      <c r="H96" s="127" t="s">
        <v>3090</v>
      </c>
      <c r="I96" s="129" t="s">
        <v>3068</v>
      </c>
      <c r="J96" s="129" t="s">
        <v>3069</v>
      </c>
      <c r="K96" s="127">
        <v>2</v>
      </c>
      <c r="L96" s="159" t="s">
        <v>1330</v>
      </c>
      <c r="M96" s="129" t="s">
        <v>3091</v>
      </c>
    </row>
    <row r="97" spans="1:13" x14ac:dyDescent="0.15">
      <c r="A97" s="158">
        <v>96</v>
      </c>
      <c r="B97" t="s">
        <v>3010</v>
      </c>
      <c r="C97" s="158" t="s">
        <v>3044</v>
      </c>
      <c r="D97" t="s">
        <v>3066</v>
      </c>
      <c r="E97" t="s">
        <v>3092</v>
      </c>
      <c r="F97" s="127" t="s">
        <v>3067</v>
      </c>
      <c r="G97" s="127">
        <v>11</v>
      </c>
      <c r="H97" s="127">
        <v>5</v>
      </c>
      <c r="I97" s="129" t="s">
        <v>3068</v>
      </c>
      <c r="J97" s="129" t="s">
        <v>1059</v>
      </c>
      <c r="K97" s="127">
        <v>-3</v>
      </c>
      <c r="L97" s="159" t="s">
        <v>1330</v>
      </c>
      <c r="M97" s="129" t="s">
        <v>3100</v>
      </c>
    </row>
    <row r="98" spans="1:13" x14ac:dyDescent="0.15">
      <c r="A98" s="158">
        <v>97</v>
      </c>
      <c r="B98" t="s">
        <v>3011</v>
      </c>
      <c r="C98" s="158" t="s">
        <v>3042</v>
      </c>
      <c r="D98" t="s">
        <v>3066</v>
      </c>
      <c r="E98" t="s">
        <v>3093</v>
      </c>
      <c r="F98" s="127" t="s">
        <v>3067</v>
      </c>
      <c r="G98" s="127" t="s">
        <v>3067</v>
      </c>
      <c r="H98" s="127" t="s">
        <v>3067</v>
      </c>
      <c r="I98" s="129" t="s">
        <v>3068</v>
      </c>
      <c r="J98" s="129" t="s">
        <v>3069</v>
      </c>
      <c r="K98" s="127">
        <v>3</v>
      </c>
      <c r="L98" s="159" t="s">
        <v>1330</v>
      </c>
      <c r="M98" s="129" t="s">
        <v>3099</v>
      </c>
    </row>
    <row r="99" spans="1:13" x14ac:dyDescent="0.15">
      <c r="A99" s="158">
        <v>98</v>
      </c>
      <c r="B99" t="s">
        <v>3012</v>
      </c>
      <c r="C99" s="158" t="s">
        <v>3042</v>
      </c>
      <c r="D99" t="s">
        <v>3066</v>
      </c>
      <c r="E99" t="s">
        <v>3085</v>
      </c>
      <c r="F99" s="127" t="s">
        <v>3067</v>
      </c>
      <c r="G99" s="127">
        <v>5</v>
      </c>
      <c r="H99" s="127" t="s">
        <v>3086</v>
      </c>
      <c r="I99" s="129" t="s">
        <v>3068</v>
      </c>
      <c r="J99" s="129" t="s">
        <v>3069</v>
      </c>
      <c r="K99" s="127">
        <v>2</v>
      </c>
      <c r="L99" s="159" t="s">
        <v>1330</v>
      </c>
      <c r="M99" s="129" t="s">
        <v>3094</v>
      </c>
    </row>
    <row r="100" spans="1:13" x14ac:dyDescent="0.15">
      <c r="A100" s="158">
        <v>99</v>
      </c>
      <c r="B100" t="s">
        <v>3013</v>
      </c>
      <c r="C100" s="158" t="s">
        <v>3046</v>
      </c>
      <c r="D100" t="s">
        <v>3066</v>
      </c>
      <c r="E100" t="s">
        <v>3097</v>
      </c>
      <c r="F100" s="127" t="s">
        <v>3067</v>
      </c>
      <c r="G100" s="127">
        <v>6</v>
      </c>
      <c r="H100" s="127" t="s">
        <v>3067</v>
      </c>
      <c r="I100" s="129" t="s">
        <v>3068</v>
      </c>
      <c r="J100" s="129" t="s">
        <v>3069</v>
      </c>
      <c r="K100" s="127">
        <v>5</v>
      </c>
      <c r="L100" s="159" t="s">
        <v>1330</v>
      </c>
      <c r="M100" s="129" t="s">
        <v>3102</v>
      </c>
    </row>
    <row r="101" spans="1:13" x14ac:dyDescent="0.15">
      <c r="A101" s="158">
        <v>100</v>
      </c>
      <c r="B101" t="s">
        <v>3014</v>
      </c>
      <c r="C101" s="158" t="s">
        <v>3042</v>
      </c>
      <c r="D101" t="s">
        <v>3066</v>
      </c>
      <c r="E101" t="s">
        <v>3085</v>
      </c>
      <c r="F101" s="127" t="s">
        <v>3067</v>
      </c>
      <c r="G101" s="127">
        <v>7</v>
      </c>
      <c r="H101" s="127" t="s">
        <v>3067</v>
      </c>
      <c r="I101" s="129" t="s">
        <v>3068</v>
      </c>
      <c r="J101" s="129" t="s">
        <v>3096</v>
      </c>
      <c r="K101" s="127">
        <v>2</v>
      </c>
      <c r="L101" s="159" t="s">
        <v>1330</v>
      </c>
      <c r="M101" s="129" t="s">
        <v>3098</v>
      </c>
    </row>
    <row r="102" spans="1:13" x14ac:dyDescent="0.15">
      <c r="A102" s="158">
        <v>101</v>
      </c>
      <c r="B102" t="s">
        <v>3015</v>
      </c>
      <c r="C102" s="158" t="s">
        <v>3042</v>
      </c>
      <c r="D102" t="s">
        <v>3066</v>
      </c>
      <c r="E102" t="s">
        <v>3095</v>
      </c>
      <c r="F102" s="127">
        <v>7</v>
      </c>
      <c r="G102" s="127">
        <v>4</v>
      </c>
      <c r="H102" s="127">
        <v>7</v>
      </c>
      <c r="I102" s="129" t="s">
        <v>3068</v>
      </c>
      <c r="J102" s="129" t="s">
        <v>3096</v>
      </c>
      <c r="K102" s="127">
        <v>0</v>
      </c>
      <c r="L102" s="159" t="s">
        <v>1330</v>
      </c>
      <c r="M102" s="129" t="s">
        <v>3101</v>
      </c>
    </row>
  </sheetData>
  <phoneticPr fontId="6"/>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59"/>
  <sheetViews>
    <sheetView zoomScaleNormal="100" zoomScaleSheetLayoutView="100" workbookViewId="0">
      <pane ySplit="1" topLeftCell="A2" activePane="bottomLeft" state="frozen"/>
      <selection pane="bottomLeft" activeCell="H28" sqref="H28"/>
    </sheetView>
  </sheetViews>
  <sheetFormatPr defaultColWidth="2.25" defaultRowHeight="13.5" x14ac:dyDescent="0.15"/>
  <cols>
    <col min="1" max="1" width="5.375" style="171" customWidth="1"/>
    <col min="2" max="2" width="17.875" style="171" bestFit="1" customWidth="1"/>
    <col min="3" max="4" width="6.5" style="171" customWidth="1"/>
    <col min="5" max="8" width="4.625" style="176" customWidth="1"/>
    <col min="9" max="9" width="6.5" style="171" customWidth="1"/>
    <col min="10" max="10" width="6.5" style="174" customWidth="1"/>
    <col min="11" max="11" width="71.625" style="171" customWidth="1"/>
    <col min="12" max="12" width="24.75" style="181" customWidth="1"/>
    <col min="13" max="16384" width="2.25" style="171"/>
  </cols>
  <sheetData>
    <row r="1" spans="1:12" s="177" customFormat="1" x14ac:dyDescent="0.15">
      <c r="A1" s="177" t="s">
        <v>1271</v>
      </c>
      <c r="B1" s="177" t="s">
        <v>336</v>
      </c>
      <c r="C1" s="177" t="s">
        <v>337</v>
      </c>
      <c r="D1" s="177" t="s">
        <v>1243</v>
      </c>
      <c r="E1" s="177" t="s">
        <v>326</v>
      </c>
      <c r="F1" s="177" t="s">
        <v>327</v>
      </c>
      <c r="G1" s="177" t="s">
        <v>329</v>
      </c>
      <c r="H1" s="177" t="s">
        <v>332</v>
      </c>
      <c r="I1" s="178" t="s">
        <v>338</v>
      </c>
      <c r="J1" s="179" t="s">
        <v>339</v>
      </c>
      <c r="K1" s="177" t="s">
        <v>340</v>
      </c>
      <c r="L1" s="181" t="s">
        <v>933</v>
      </c>
    </row>
    <row r="2" spans="1:12" x14ac:dyDescent="0.15">
      <c r="A2" s="171">
        <v>1</v>
      </c>
      <c r="B2" s="171" t="s">
        <v>363</v>
      </c>
      <c r="C2" s="171" t="s">
        <v>342</v>
      </c>
      <c r="D2" s="171" t="s">
        <v>1247</v>
      </c>
      <c r="E2" s="176">
        <v>1</v>
      </c>
      <c r="F2" s="176">
        <v>1</v>
      </c>
      <c r="G2" s="176">
        <v>0</v>
      </c>
      <c r="H2" s="176">
        <v>0</v>
      </c>
      <c r="I2" s="171">
        <v>0</v>
      </c>
      <c r="J2" s="174">
        <v>10</v>
      </c>
      <c r="K2" s="173"/>
      <c r="L2" s="181" t="s">
        <v>1016</v>
      </c>
    </row>
    <row r="3" spans="1:12" x14ac:dyDescent="0.15">
      <c r="A3" s="171">
        <v>2</v>
      </c>
      <c r="B3" s="175" t="s">
        <v>1013</v>
      </c>
      <c r="C3" s="175" t="s">
        <v>1015</v>
      </c>
      <c r="D3" s="171" t="s">
        <v>1247</v>
      </c>
      <c r="E3" s="176">
        <v>0</v>
      </c>
      <c r="F3" s="176">
        <v>0</v>
      </c>
      <c r="G3" s="176">
        <v>1</v>
      </c>
      <c r="H3" s="176">
        <v>-1</v>
      </c>
      <c r="I3" s="172">
        <v>0</v>
      </c>
      <c r="J3" s="174">
        <v>30</v>
      </c>
      <c r="K3" s="173"/>
      <c r="L3" s="181" t="s">
        <v>1017</v>
      </c>
    </row>
    <row r="4" spans="1:12" x14ac:dyDescent="0.15">
      <c r="A4" s="171">
        <v>3</v>
      </c>
      <c r="B4" s="171" t="s">
        <v>1014</v>
      </c>
      <c r="C4" s="171" t="s">
        <v>342</v>
      </c>
      <c r="D4" s="171" t="s">
        <v>1247</v>
      </c>
      <c r="E4" s="176">
        <v>0</v>
      </c>
      <c r="F4" s="176">
        <v>1</v>
      </c>
      <c r="G4" s="176">
        <v>1</v>
      </c>
      <c r="H4" s="176">
        <v>0</v>
      </c>
      <c r="I4" s="171">
        <v>0</v>
      </c>
      <c r="J4" s="174">
        <v>20</v>
      </c>
      <c r="L4" s="181" t="s">
        <v>1018</v>
      </c>
    </row>
    <row r="5" spans="1:12" x14ac:dyDescent="0.15">
      <c r="A5" s="171">
        <v>4</v>
      </c>
      <c r="B5" s="171" t="s">
        <v>1012</v>
      </c>
      <c r="C5" s="171" t="s">
        <v>342</v>
      </c>
      <c r="D5" s="171" t="s">
        <v>1247</v>
      </c>
      <c r="E5" s="176">
        <v>2</v>
      </c>
      <c r="F5" s="176">
        <v>1</v>
      </c>
      <c r="G5" s="176">
        <v>0</v>
      </c>
      <c r="H5" s="176">
        <v>1</v>
      </c>
      <c r="I5" s="171">
        <v>0</v>
      </c>
      <c r="J5" s="174">
        <v>150</v>
      </c>
      <c r="L5" s="181" t="s">
        <v>1019</v>
      </c>
    </row>
    <row r="6" spans="1:12" x14ac:dyDescent="0.15">
      <c r="A6" s="171">
        <v>5</v>
      </c>
      <c r="B6" s="171" t="s">
        <v>364</v>
      </c>
      <c r="C6" s="171" t="s">
        <v>347</v>
      </c>
      <c r="D6" s="171" t="s">
        <v>1247</v>
      </c>
      <c r="E6" s="176">
        <v>1</v>
      </c>
      <c r="F6" s="176">
        <v>1</v>
      </c>
      <c r="G6" s="176">
        <v>0</v>
      </c>
      <c r="H6" s="176">
        <v>0</v>
      </c>
      <c r="I6" s="171">
        <v>1</v>
      </c>
      <c r="J6" s="174">
        <v>50</v>
      </c>
      <c r="L6" s="181" t="s">
        <v>1020</v>
      </c>
    </row>
    <row r="7" spans="1:12" x14ac:dyDescent="0.15">
      <c r="A7" s="171">
        <v>6</v>
      </c>
      <c r="B7" s="171" t="s">
        <v>365</v>
      </c>
      <c r="C7" s="171" t="s">
        <v>347</v>
      </c>
      <c r="D7" s="171" t="s">
        <v>1247</v>
      </c>
      <c r="E7" s="176">
        <v>1</v>
      </c>
      <c r="F7" s="176">
        <v>0</v>
      </c>
      <c r="G7" s="176">
        <v>1</v>
      </c>
      <c r="H7" s="176">
        <v>0</v>
      </c>
      <c r="I7" s="171">
        <v>1</v>
      </c>
      <c r="J7" s="174">
        <v>200</v>
      </c>
      <c r="K7" s="171" t="s">
        <v>1255</v>
      </c>
      <c r="L7" s="181" t="s">
        <v>1021</v>
      </c>
    </row>
    <row r="8" spans="1:12" x14ac:dyDescent="0.15">
      <c r="A8" s="171">
        <v>7</v>
      </c>
      <c r="B8" s="171" t="s">
        <v>366</v>
      </c>
      <c r="C8" s="171" t="s">
        <v>353</v>
      </c>
      <c r="D8" s="171" t="s">
        <v>1247</v>
      </c>
      <c r="E8" s="176">
        <v>1</v>
      </c>
      <c r="F8" s="176">
        <v>1</v>
      </c>
      <c r="G8" s="176">
        <v>1</v>
      </c>
      <c r="H8" s="176">
        <v>1</v>
      </c>
      <c r="I8" s="171">
        <v>0</v>
      </c>
      <c r="J8" s="174">
        <v>250</v>
      </c>
      <c r="L8" s="181" t="s">
        <v>1022</v>
      </c>
    </row>
    <row r="9" spans="1:12" x14ac:dyDescent="0.15">
      <c r="A9" s="171">
        <v>8</v>
      </c>
      <c r="B9" s="171" t="s">
        <v>1023</v>
      </c>
      <c r="C9" s="171" t="s">
        <v>1024</v>
      </c>
      <c r="D9" s="171" t="s">
        <v>1247</v>
      </c>
      <c r="E9" s="176">
        <v>2</v>
      </c>
      <c r="F9" s="176">
        <v>0</v>
      </c>
      <c r="G9" s="176">
        <v>1</v>
      </c>
      <c r="H9" s="176">
        <v>1</v>
      </c>
      <c r="I9" s="171">
        <v>1</v>
      </c>
      <c r="J9" s="174">
        <v>100</v>
      </c>
      <c r="L9" s="181" t="s">
        <v>1025</v>
      </c>
    </row>
    <row r="10" spans="1:12" x14ac:dyDescent="0.15">
      <c r="A10" s="171">
        <v>9</v>
      </c>
      <c r="B10" s="171" t="s">
        <v>367</v>
      </c>
      <c r="C10" s="171" t="s">
        <v>347</v>
      </c>
      <c r="D10" s="171" t="s">
        <v>1247</v>
      </c>
      <c r="E10" s="176">
        <v>2</v>
      </c>
      <c r="F10" s="176">
        <v>2</v>
      </c>
      <c r="G10" s="176">
        <v>2</v>
      </c>
      <c r="H10" s="176">
        <v>2</v>
      </c>
      <c r="I10" s="171">
        <v>2</v>
      </c>
      <c r="J10" s="174">
        <v>200</v>
      </c>
      <c r="L10" s="181" t="s">
        <v>1026</v>
      </c>
    </row>
    <row r="11" spans="1:12" x14ac:dyDescent="0.15">
      <c r="A11" s="171">
        <v>10</v>
      </c>
      <c r="B11" s="171" t="s">
        <v>368</v>
      </c>
      <c r="C11" s="171" t="s">
        <v>369</v>
      </c>
      <c r="D11" s="171" t="s">
        <v>1247</v>
      </c>
      <c r="E11" s="176">
        <v>2</v>
      </c>
      <c r="F11" s="176">
        <v>1</v>
      </c>
      <c r="G11" s="176">
        <v>1</v>
      </c>
      <c r="H11" s="176">
        <v>0</v>
      </c>
      <c r="I11" s="171">
        <v>0</v>
      </c>
      <c r="J11" s="174">
        <v>250</v>
      </c>
      <c r="K11" s="171" t="s">
        <v>1256</v>
      </c>
      <c r="L11" s="181" t="s">
        <v>1027</v>
      </c>
    </row>
    <row r="12" spans="1:12" x14ac:dyDescent="0.15">
      <c r="A12" s="171">
        <v>11</v>
      </c>
      <c r="B12" s="171" t="s">
        <v>370</v>
      </c>
      <c r="C12" s="171" t="s">
        <v>342</v>
      </c>
      <c r="D12" s="171" t="s">
        <v>1247</v>
      </c>
      <c r="E12" s="176">
        <v>1</v>
      </c>
      <c r="F12" s="176">
        <v>0</v>
      </c>
      <c r="G12" s="176">
        <v>1</v>
      </c>
      <c r="H12" s="176">
        <v>1</v>
      </c>
      <c r="I12" s="171">
        <v>0</v>
      </c>
      <c r="J12" s="174">
        <v>300</v>
      </c>
      <c r="K12" s="171" t="s">
        <v>3466</v>
      </c>
      <c r="L12" s="181" t="s">
        <v>1028</v>
      </c>
    </row>
    <row r="13" spans="1:12" x14ac:dyDescent="0.15">
      <c r="A13" s="171">
        <v>12</v>
      </c>
      <c r="B13" s="171" t="s">
        <v>341</v>
      </c>
      <c r="C13" s="171" t="s">
        <v>342</v>
      </c>
      <c r="D13" s="171" t="s">
        <v>1244</v>
      </c>
      <c r="E13" s="176">
        <v>1</v>
      </c>
      <c r="F13" s="176">
        <v>0</v>
      </c>
      <c r="G13" s="176">
        <v>1</v>
      </c>
      <c r="H13" s="176">
        <v>-2</v>
      </c>
      <c r="I13" s="171">
        <v>0</v>
      </c>
      <c r="J13" s="174">
        <v>50</v>
      </c>
      <c r="L13" s="181" t="s">
        <v>993</v>
      </c>
    </row>
    <row r="14" spans="1:12" x14ac:dyDescent="0.15">
      <c r="A14" s="171">
        <v>13</v>
      </c>
      <c r="B14" s="171" t="s">
        <v>343</v>
      </c>
      <c r="C14" s="171" t="s">
        <v>342</v>
      </c>
      <c r="D14" s="171" t="s">
        <v>1244</v>
      </c>
      <c r="E14" s="176">
        <v>2</v>
      </c>
      <c r="F14" s="176">
        <v>1</v>
      </c>
      <c r="G14" s="176">
        <v>1</v>
      </c>
      <c r="H14" s="176">
        <v>0</v>
      </c>
      <c r="I14" s="171">
        <v>0</v>
      </c>
      <c r="J14" s="174">
        <v>100</v>
      </c>
      <c r="L14" s="181" t="s">
        <v>994</v>
      </c>
    </row>
    <row r="15" spans="1:12" x14ac:dyDescent="0.15">
      <c r="A15" s="171">
        <v>14</v>
      </c>
      <c r="B15" s="171" t="s">
        <v>1278</v>
      </c>
      <c r="C15" s="171" t="s">
        <v>347</v>
      </c>
      <c r="D15" s="171" t="s">
        <v>1244</v>
      </c>
      <c r="E15" s="176">
        <v>2</v>
      </c>
      <c r="F15" s="176">
        <v>3</v>
      </c>
      <c r="G15" s="176">
        <v>3</v>
      </c>
      <c r="H15" s="176">
        <v>2</v>
      </c>
      <c r="I15" s="171">
        <v>1</v>
      </c>
      <c r="J15" s="174">
        <v>250</v>
      </c>
      <c r="L15" s="181" t="s">
        <v>1279</v>
      </c>
    </row>
    <row r="16" spans="1:12" x14ac:dyDescent="0.15">
      <c r="A16" s="171">
        <v>15</v>
      </c>
      <c r="B16" s="171" t="s">
        <v>344</v>
      </c>
      <c r="C16" s="171" t="s">
        <v>345</v>
      </c>
      <c r="D16" s="171" t="s">
        <v>1244</v>
      </c>
      <c r="E16" s="176">
        <v>3</v>
      </c>
      <c r="F16" s="176">
        <v>2</v>
      </c>
      <c r="G16" s="176">
        <v>2</v>
      </c>
      <c r="H16" s="176">
        <v>1</v>
      </c>
      <c r="I16" s="171">
        <v>1</v>
      </c>
      <c r="J16" s="174">
        <v>300</v>
      </c>
      <c r="L16" s="181" t="s">
        <v>995</v>
      </c>
    </row>
    <row r="17" spans="1:12" x14ac:dyDescent="0.15">
      <c r="A17" s="171">
        <v>16</v>
      </c>
      <c r="B17" s="171" t="s">
        <v>346</v>
      </c>
      <c r="C17" s="171" t="s">
        <v>347</v>
      </c>
      <c r="D17" s="171" t="s">
        <v>1244</v>
      </c>
      <c r="E17" s="176">
        <v>4</v>
      </c>
      <c r="F17" s="176">
        <v>3</v>
      </c>
      <c r="G17" s="176">
        <v>2</v>
      </c>
      <c r="H17" s="176">
        <v>2</v>
      </c>
      <c r="I17" s="171">
        <v>2</v>
      </c>
      <c r="J17" s="174">
        <v>450</v>
      </c>
      <c r="L17" s="181" t="s">
        <v>996</v>
      </c>
    </row>
    <row r="18" spans="1:12" x14ac:dyDescent="0.15">
      <c r="A18" s="171">
        <v>17</v>
      </c>
      <c r="B18" s="171" t="s">
        <v>1242</v>
      </c>
      <c r="C18" s="171" t="s">
        <v>347</v>
      </c>
      <c r="D18" s="171" t="s">
        <v>1244</v>
      </c>
      <c r="E18" s="176">
        <v>6</v>
      </c>
      <c r="F18" s="176">
        <v>4</v>
      </c>
      <c r="G18" s="176">
        <v>3</v>
      </c>
      <c r="H18" s="176">
        <v>3</v>
      </c>
      <c r="I18" s="171">
        <v>3</v>
      </c>
      <c r="J18" s="174">
        <v>600</v>
      </c>
      <c r="L18" s="181" t="s">
        <v>1277</v>
      </c>
    </row>
    <row r="19" spans="1:12" x14ac:dyDescent="0.15">
      <c r="A19" s="171">
        <v>18</v>
      </c>
      <c r="B19" s="171" t="s">
        <v>348</v>
      </c>
      <c r="C19" s="171" t="s">
        <v>347</v>
      </c>
      <c r="D19" s="171" t="s">
        <v>1244</v>
      </c>
      <c r="E19" s="176">
        <v>8</v>
      </c>
      <c r="F19" s="176">
        <v>5</v>
      </c>
      <c r="G19" s="176">
        <v>3</v>
      </c>
      <c r="H19" s="176">
        <v>4</v>
      </c>
      <c r="I19" s="171">
        <v>4</v>
      </c>
      <c r="J19" s="174">
        <v>800</v>
      </c>
      <c r="L19" s="181" t="s">
        <v>997</v>
      </c>
    </row>
    <row r="20" spans="1:12" x14ac:dyDescent="0.15">
      <c r="A20" s="171">
        <v>19</v>
      </c>
      <c r="B20" s="171" t="s">
        <v>349</v>
      </c>
      <c r="C20" s="171" t="s">
        <v>347</v>
      </c>
      <c r="D20" s="171" t="s">
        <v>1244</v>
      </c>
      <c r="E20" s="176">
        <v>11</v>
      </c>
      <c r="F20" s="176">
        <v>7</v>
      </c>
      <c r="G20" s="176">
        <v>5</v>
      </c>
      <c r="H20" s="176">
        <v>6</v>
      </c>
      <c r="I20" s="171">
        <v>5</v>
      </c>
      <c r="J20" s="174">
        <v>1000</v>
      </c>
      <c r="K20" s="171" t="s">
        <v>1245</v>
      </c>
      <c r="L20" s="181" t="s">
        <v>998</v>
      </c>
    </row>
    <row r="21" spans="1:12" x14ac:dyDescent="0.15">
      <c r="A21" s="171">
        <v>20</v>
      </c>
      <c r="B21" s="171" t="s">
        <v>1241</v>
      </c>
      <c r="C21" s="171" t="s">
        <v>342</v>
      </c>
      <c r="D21" s="171" t="s">
        <v>1244</v>
      </c>
      <c r="E21" s="176">
        <v>2</v>
      </c>
      <c r="F21" s="176">
        <v>0</v>
      </c>
      <c r="G21" s="176">
        <v>1</v>
      </c>
      <c r="H21" s="176">
        <v>-1</v>
      </c>
      <c r="I21" s="171">
        <v>1</v>
      </c>
      <c r="J21" s="174">
        <v>250</v>
      </c>
      <c r="K21" s="171" t="s">
        <v>1275</v>
      </c>
      <c r="L21" s="181" t="s">
        <v>1276</v>
      </c>
    </row>
    <row r="22" spans="1:12" x14ac:dyDescent="0.15">
      <c r="A22" s="171">
        <v>21</v>
      </c>
      <c r="B22" s="171" t="s">
        <v>350</v>
      </c>
      <c r="C22" s="171" t="s">
        <v>342</v>
      </c>
      <c r="D22" s="171" t="s">
        <v>1244</v>
      </c>
      <c r="E22" s="176">
        <v>3</v>
      </c>
      <c r="F22" s="176">
        <v>1</v>
      </c>
      <c r="G22" s="176">
        <v>2</v>
      </c>
      <c r="H22" s="176">
        <v>0</v>
      </c>
      <c r="I22" s="171">
        <v>0</v>
      </c>
      <c r="J22" s="174">
        <v>200</v>
      </c>
      <c r="K22" s="171" t="s">
        <v>1280</v>
      </c>
      <c r="L22" s="181" t="s">
        <v>999</v>
      </c>
    </row>
    <row r="23" spans="1:12" x14ac:dyDescent="0.15">
      <c r="A23" s="171">
        <v>22</v>
      </c>
      <c r="B23" s="171" t="s">
        <v>352</v>
      </c>
      <c r="C23" s="171" t="s">
        <v>353</v>
      </c>
      <c r="D23" s="171" t="s">
        <v>1244</v>
      </c>
      <c r="E23" s="176">
        <v>5</v>
      </c>
      <c r="F23" s="176">
        <v>2</v>
      </c>
      <c r="G23" s="176">
        <v>4</v>
      </c>
      <c r="H23" s="176">
        <v>0</v>
      </c>
      <c r="I23" s="171">
        <v>1</v>
      </c>
      <c r="J23" s="174" t="s">
        <v>354</v>
      </c>
      <c r="L23" s="181" t="s">
        <v>1000</v>
      </c>
    </row>
    <row r="24" spans="1:12" x14ac:dyDescent="0.15">
      <c r="A24" s="171">
        <v>23</v>
      </c>
      <c r="B24" s="171" t="s">
        <v>355</v>
      </c>
      <c r="C24" s="171" t="s">
        <v>353</v>
      </c>
      <c r="D24" s="171" t="s">
        <v>1244</v>
      </c>
      <c r="E24" s="176">
        <v>6</v>
      </c>
      <c r="F24" s="176">
        <v>5</v>
      </c>
      <c r="G24" s="176">
        <v>1</v>
      </c>
      <c r="H24" s="176">
        <v>1</v>
      </c>
      <c r="I24" s="171">
        <v>2</v>
      </c>
      <c r="J24" s="174" t="s">
        <v>354</v>
      </c>
      <c r="L24" s="181" t="s">
        <v>1001</v>
      </c>
    </row>
    <row r="25" spans="1:12" x14ac:dyDescent="0.15">
      <c r="A25" s="171">
        <v>24</v>
      </c>
      <c r="B25" s="171" t="s">
        <v>356</v>
      </c>
      <c r="C25" s="171" t="s">
        <v>353</v>
      </c>
      <c r="D25" s="171" t="s">
        <v>1244</v>
      </c>
      <c r="E25" s="176">
        <v>4</v>
      </c>
      <c r="F25" s="176">
        <v>6</v>
      </c>
      <c r="G25" s="176">
        <v>5</v>
      </c>
      <c r="H25" s="176">
        <v>5</v>
      </c>
      <c r="I25" s="171">
        <v>1</v>
      </c>
      <c r="J25" s="174" t="s">
        <v>354</v>
      </c>
      <c r="K25" s="171" t="s">
        <v>1253</v>
      </c>
      <c r="L25" s="181" t="s">
        <v>1002</v>
      </c>
    </row>
    <row r="26" spans="1:12" x14ac:dyDescent="0.15">
      <c r="A26" s="171">
        <v>25</v>
      </c>
      <c r="B26" s="171" t="s">
        <v>1274</v>
      </c>
      <c r="C26" s="171" t="s">
        <v>1272</v>
      </c>
      <c r="D26" s="171" t="s">
        <v>1244</v>
      </c>
      <c r="E26" s="176">
        <v>1</v>
      </c>
      <c r="F26" s="176">
        <v>1</v>
      </c>
      <c r="G26" s="176">
        <v>1</v>
      </c>
      <c r="H26" s="176">
        <v>-2</v>
      </c>
      <c r="I26" s="171">
        <v>0</v>
      </c>
      <c r="J26" s="174">
        <v>250</v>
      </c>
      <c r="K26" s="171" t="s">
        <v>1282</v>
      </c>
      <c r="L26" s="181" t="s">
        <v>1281</v>
      </c>
    </row>
    <row r="27" spans="1:12" x14ac:dyDescent="0.15">
      <c r="A27" s="171">
        <v>26</v>
      </c>
      <c r="B27" s="171" t="s">
        <v>1273</v>
      </c>
      <c r="C27" s="171" t="s">
        <v>342</v>
      </c>
      <c r="D27" s="171" t="s">
        <v>1244</v>
      </c>
      <c r="E27" s="176">
        <v>3</v>
      </c>
      <c r="F27" s="176">
        <v>1</v>
      </c>
      <c r="G27" s="176">
        <v>2</v>
      </c>
      <c r="H27" s="176">
        <v>-1</v>
      </c>
      <c r="I27" s="171">
        <v>0</v>
      </c>
      <c r="J27" s="174">
        <v>350</v>
      </c>
      <c r="K27" s="171" t="s">
        <v>1249</v>
      </c>
      <c r="L27" s="181" t="s">
        <v>1003</v>
      </c>
    </row>
    <row r="28" spans="1:12" x14ac:dyDescent="0.15">
      <c r="A28" s="171">
        <v>27</v>
      </c>
      <c r="B28" s="171" t="s">
        <v>928</v>
      </c>
      <c r="C28" s="171" t="s">
        <v>342</v>
      </c>
      <c r="D28" s="171" t="s">
        <v>1244</v>
      </c>
      <c r="E28" s="176">
        <v>1</v>
      </c>
      <c r="F28" s="176">
        <v>0</v>
      </c>
      <c r="G28" s="176">
        <v>1</v>
      </c>
      <c r="H28" s="176">
        <v>-7</v>
      </c>
      <c r="I28" s="171">
        <v>-1</v>
      </c>
      <c r="J28" s="174">
        <v>450</v>
      </c>
      <c r="K28" s="171" t="s">
        <v>1250</v>
      </c>
      <c r="L28" s="181" t="s">
        <v>1004</v>
      </c>
    </row>
    <row r="29" spans="1:12" x14ac:dyDescent="0.15">
      <c r="A29" s="171">
        <v>28</v>
      </c>
      <c r="B29" s="171" t="s">
        <v>358</v>
      </c>
      <c r="C29" s="171" t="s">
        <v>347</v>
      </c>
      <c r="D29" s="171" t="s">
        <v>1244</v>
      </c>
      <c r="E29" s="176">
        <v>3</v>
      </c>
      <c r="F29" s="176">
        <v>2</v>
      </c>
      <c r="G29" s="176">
        <v>1</v>
      </c>
      <c r="H29" s="176">
        <v>-3</v>
      </c>
      <c r="I29" s="171">
        <v>0</v>
      </c>
      <c r="J29" s="174">
        <v>600</v>
      </c>
      <c r="K29" s="171" t="s">
        <v>3467</v>
      </c>
      <c r="L29" s="181" t="s">
        <v>2994</v>
      </c>
    </row>
    <row r="30" spans="1:12" x14ac:dyDescent="0.15">
      <c r="A30" s="171">
        <v>29</v>
      </c>
      <c r="B30" s="171" t="s">
        <v>359</v>
      </c>
      <c r="C30" s="171" t="s">
        <v>347</v>
      </c>
      <c r="D30" s="171" t="s">
        <v>1244</v>
      </c>
      <c r="E30" s="176">
        <v>4</v>
      </c>
      <c r="F30" s="176">
        <v>6</v>
      </c>
      <c r="G30" s="176">
        <v>3</v>
      </c>
      <c r="H30" s="176">
        <v>2</v>
      </c>
      <c r="I30" s="171">
        <v>1</v>
      </c>
      <c r="J30" s="174">
        <v>600</v>
      </c>
      <c r="K30" s="171" t="s">
        <v>1251</v>
      </c>
      <c r="L30" s="181" t="s">
        <v>1006</v>
      </c>
    </row>
    <row r="31" spans="1:12" x14ac:dyDescent="0.15">
      <c r="A31" s="171">
        <v>30</v>
      </c>
      <c r="B31" s="171" t="s">
        <v>1005</v>
      </c>
      <c r="C31" s="171" t="s">
        <v>347</v>
      </c>
      <c r="D31" s="171" t="s">
        <v>1244</v>
      </c>
      <c r="E31" s="176">
        <v>3</v>
      </c>
      <c r="F31" s="176">
        <v>2</v>
      </c>
      <c r="G31" s="176">
        <v>1</v>
      </c>
      <c r="H31" s="176">
        <v>-1</v>
      </c>
      <c r="I31" s="171">
        <v>2</v>
      </c>
      <c r="J31" s="174">
        <v>650</v>
      </c>
      <c r="K31" s="171" t="s">
        <v>1252</v>
      </c>
      <c r="L31" s="181" t="s">
        <v>1007</v>
      </c>
    </row>
    <row r="32" spans="1:12" x14ac:dyDescent="0.15">
      <c r="A32" s="171">
        <v>31</v>
      </c>
      <c r="B32" s="171" t="s">
        <v>360</v>
      </c>
      <c r="C32" s="171" t="s">
        <v>342</v>
      </c>
      <c r="D32" s="171" t="s">
        <v>1244</v>
      </c>
      <c r="E32" s="176">
        <v>2</v>
      </c>
      <c r="F32" s="176">
        <v>3</v>
      </c>
      <c r="G32" s="176">
        <v>4</v>
      </c>
      <c r="H32" s="176">
        <v>1</v>
      </c>
      <c r="I32" s="171">
        <v>0</v>
      </c>
      <c r="J32" s="174">
        <v>550</v>
      </c>
      <c r="K32" s="171" t="s">
        <v>3468</v>
      </c>
      <c r="L32" s="181" t="s">
        <v>1008</v>
      </c>
    </row>
    <row r="33" spans="1:12" x14ac:dyDescent="0.15">
      <c r="A33" s="171">
        <v>32</v>
      </c>
      <c r="B33" s="171" t="s">
        <v>361</v>
      </c>
      <c r="C33" s="171" t="s">
        <v>342</v>
      </c>
      <c r="D33" s="171" t="s">
        <v>1244</v>
      </c>
      <c r="E33" s="176">
        <v>4</v>
      </c>
      <c r="F33" s="176">
        <v>1</v>
      </c>
      <c r="G33" s="176">
        <v>3</v>
      </c>
      <c r="H33" s="176">
        <v>-2</v>
      </c>
      <c r="I33" s="171">
        <v>0</v>
      </c>
      <c r="J33" s="174">
        <v>550</v>
      </c>
      <c r="K33" s="171" t="s">
        <v>3469</v>
      </c>
      <c r="L33" s="181" t="s">
        <v>1009</v>
      </c>
    </row>
    <row r="34" spans="1:12" x14ac:dyDescent="0.15">
      <c r="A34" s="171">
        <v>33</v>
      </c>
      <c r="B34" s="171" t="s">
        <v>362</v>
      </c>
      <c r="C34" s="171" t="s">
        <v>353</v>
      </c>
      <c r="D34" s="171" t="s">
        <v>1244</v>
      </c>
      <c r="E34" s="176">
        <v>7</v>
      </c>
      <c r="F34" s="176">
        <v>6</v>
      </c>
      <c r="G34" s="176">
        <v>4</v>
      </c>
      <c r="H34" s="176">
        <v>4</v>
      </c>
      <c r="I34" s="171">
        <v>2</v>
      </c>
      <c r="J34" s="174">
        <v>1000</v>
      </c>
      <c r="K34" s="171" t="s">
        <v>1254</v>
      </c>
      <c r="L34" s="181" t="s">
        <v>1010</v>
      </c>
    </row>
    <row r="35" spans="1:12" x14ac:dyDescent="0.15">
      <c r="A35" s="171">
        <v>34</v>
      </c>
      <c r="B35" s="171" t="s">
        <v>507</v>
      </c>
      <c r="C35" s="171" t="s">
        <v>342</v>
      </c>
      <c r="D35" s="171" t="s">
        <v>1244</v>
      </c>
      <c r="E35" s="176">
        <v>2</v>
      </c>
      <c r="F35" s="176">
        <v>1</v>
      </c>
      <c r="G35" s="176">
        <v>0</v>
      </c>
      <c r="H35" s="176">
        <v>-2</v>
      </c>
      <c r="I35" s="171">
        <v>1</v>
      </c>
      <c r="J35" s="174">
        <v>250</v>
      </c>
      <c r="L35" s="181" t="s">
        <v>1011</v>
      </c>
    </row>
    <row r="36" spans="1:12" x14ac:dyDescent="0.15">
      <c r="A36" s="171">
        <v>35</v>
      </c>
      <c r="B36" s="171" t="s">
        <v>371</v>
      </c>
      <c r="C36" s="171" t="s">
        <v>342</v>
      </c>
      <c r="D36" s="171" t="s">
        <v>1248</v>
      </c>
      <c r="E36" s="176">
        <v>1</v>
      </c>
      <c r="F36" s="176">
        <v>0</v>
      </c>
      <c r="G36" s="176">
        <v>0</v>
      </c>
      <c r="H36" s="176">
        <v>0</v>
      </c>
      <c r="I36" s="171">
        <v>0</v>
      </c>
      <c r="J36" s="174">
        <v>10</v>
      </c>
      <c r="L36" s="181" t="s">
        <v>1029</v>
      </c>
    </row>
    <row r="37" spans="1:12" x14ac:dyDescent="0.15">
      <c r="A37" s="171">
        <v>36</v>
      </c>
      <c r="B37" s="171" t="s">
        <v>1036</v>
      </c>
      <c r="C37" s="171" t="s">
        <v>353</v>
      </c>
      <c r="D37" s="171" t="s">
        <v>1248</v>
      </c>
      <c r="E37" s="176">
        <v>1</v>
      </c>
      <c r="F37" s="176">
        <v>0</v>
      </c>
      <c r="G37" s="176">
        <v>1</v>
      </c>
      <c r="H37" s="176">
        <v>0</v>
      </c>
      <c r="I37" s="171">
        <v>0</v>
      </c>
      <c r="J37" s="174">
        <v>100</v>
      </c>
      <c r="K37" s="171" t="s">
        <v>2957</v>
      </c>
      <c r="L37" s="181" t="s">
        <v>1030</v>
      </c>
    </row>
    <row r="38" spans="1:12" x14ac:dyDescent="0.15">
      <c r="A38" s="171">
        <v>37</v>
      </c>
      <c r="B38" s="171" t="s">
        <v>372</v>
      </c>
      <c r="C38" s="171" t="s">
        <v>347</v>
      </c>
      <c r="D38" s="171" t="s">
        <v>1248</v>
      </c>
      <c r="E38" s="176">
        <v>2</v>
      </c>
      <c r="F38" s="176">
        <v>1</v>
      </c>
      <c r="G38" s="176">
        <v>1</v>
      </c>
      <c r="H38" s="176">
        <v>1</v>
      </c>
      <c r="I38" s="171">
        <v>1</v>
      </c>
      <c r="J38" s="174">
        <v>200</v>
      </c>
      <c r="K38" s="171" t="s">
        <v>2958</v>
      </c>
      <c r="L38" s="181" t="s">
        <v>1031</v>
      </c>
    </row>
    <row r="39" spans="1:12" x14ac:dyDescent="0.15">
      <c r="A39" s="171">
        <v>38</v>
      </c>
      <c r="B39" s="171" t="s">
        <v>1033</v>
      </c>
      <c r="C39" s="171" t="s">
        <v>342</v>
      </c>
      <c r="D39" s="171" t="s">
        <v>1248</v>
      </c>
      <c r="E39" s="176">
        <v>1</v>
      </c>
      <c r="F39" s="176">
        <v>0</v>
      </c>
      <c r="G39" s="176">
        <v>0</v>
      </c>
      <c r="H39" s="176">
        <v>1</v>
      </c>
      <c r="I39" s="171">
        <v>0</v>
      </c>
      <c r="J39" s="174">
        <v>400</v>
      </c>
      <c r="K39" s="171" t="s">
        <v>3470</v>
      </c>
      <c r="L39" s="181" t="s">
        <v>1034</v>
      </c>
    </row>
    <row r="40" spans="1:12" x14ac:dyDescent="0.15">
      <c r="A40" s="171">
        <v>39</v>
      </c>
      <c r="B40" s="171" t="s">
        <v>1258</v>
      </c>
      <c r="C40" s="171" t="s">
        <v>1024</v>
      </c>
      <c r="D40" s="171" t="s">
        <v>1248</v>
      </c>
      <c r="E40" s="176">
        <v>1</v>
      </c>
      <c r="F40" s="176">
        <v>1</v>
      </c>
      <c r="G40" s="176">
        <v>0</v>
      </c>
      <c r="H40" s="176">
        <v>2</v>
      </c>
      <c r="I40" s="171">
        <v>1</v>
      </c>
      <c r="J40" s="174">
        <v>300</v>
      </c>
      <c r="K40" s="171" t="s">
        <v>1257</v>
      </c>
      <c r="L40" s="181" t="s">
        <v>1035</v>
      </c>
    </row>
    <row r="41" spans="1:12" x14ac:dyDescent="0.15">
      <c r="A41" s="171">
        <v>40</v>
      </c>
      <c r="B41" s="171" t="s">
        <v>374</v>
      </c>
      <c r="C41" s="171" t="s">
        <v>345</v>
      </c>
      <c r="D41" s="171" t="s">
        <v>1269</v>
      </c>
      <c r="E41" s="176">
        <v>1</v>
      </c>
      <c r="F41" s="176">
        <v>1</v>
      </c>
      <c r="G41" s="176">
        <v>0</v>
      </c>
      <c r="H41" s="176">
        <v>0</v>
      </c>
      <c r="I41" s="171">
        <v>0</v>
      </c>
      <c r="J41" s="174">
        <v>20</v>
      </c>
      <c r="L41" s="181" t="s">
        <v>1038</v>
      </c>
    </row>
    <row r="42" spans="1:12" x14ac:dyDescent="0.15">
      <c r="A42" s="171">
        <v>41</v>
      </c>
      <c r="B42" s="171" t="s">
        <v>1037</v>
      </c>
      <c r="C42" s="171" t="s">
        <v>353</v>
      </c>
      <c r="D42" s="171" t="s">
        <v>1269</v>
      </c>
      <c r="E42" s="176">
        <v>1</v>
      </c>
      <c r="F42" s="176">
        <v>0</v>
      </c>
      <c r="G42" s="176">
        <v>1</v>
      </c>
      <c r="H42" s="176">
        <v>0</v>
      </c>
      <c r="I42" s="171">
        <v>1</v>
      </c>
      <c r="J42" s="174">
        <v>80</v>
      </c>
      <c r="L42" s="181" t="s">
        <v>1039</v>
      </c>
    </row>
    <row r="43" spans="1:12" x14ac:dyDescent="0.15">
      <c r="A43" s="171">
        <v>42</v>
      </c>
      <c r="B43" s="171" t="s">
        <v>375</v>
      </c>
      <c r="C43" s="171" t="s">
        <v>347</v>
      </c>
      <c r="D43" s="171" t="s">
        <v>1269</v>
      </c>
      <c r="E43" s="176">
        <v>2</v>
      </c>
      <c r="F43" s="176">
        <v>1</v>
      </c>
      <c r="G43" s="176">
        <v>1</v>
      </c>
      <c r="H43" s="176">
        <v>2</v>
      </c>
      <c r="I43" s="171">
        <v>1</v>
      </c>
      <c r="J43" s="174">
        <v>100</v>
      </c>
      <c r="L43" s="181" t="s">
        <v>1040</v>
      </c>
    </row>
    <row r="44" spans="1:12" x14ac:dyDescent="0.15">
      <c r="A44" s="171">
        <v>43</v>
      </c>
      <c r="B44" s="171" t="s">
        <v>376</v>
      </c>
      <c r="C44" s="171" t="s">
        <v>347</v>
      </c>
      <c r="D44" s="171" t="s">
        <v>1269</v>
      </c>
      <c r="E44" s="176">
        <v>1</v>
      </c>
      <c r="F44" s="176">
        <v>0</v>
      </c>
      <c r="G44" s="176">
        <v>1</v>
      </c>
      <c r="H44" s="176">
        <v>-1</v>
      </c>
      <c r="I44" s="171">
        <v>2</v>
      </c>
      <c r="J44" s="174">
        <v>250</v>
      </c>
      <c r="K44" s="171" t="s">
        <v>1259</v>
      </c>
      <c r="L44" s="181" t="s">
        <v>1041</v>
      </c>
    </row>
    <row r="45" spans="1:12" x14ac:dyDescent="0.15">
      <c r="A45" s="171">
        <v>44</v>
      </c>
      <c r="B45" s="171" t="s">
        <v>377</v>
      </c>
      <c r="C45" s="171" t="s">
        <v>378</v>
      </c>
      <c r="D45" s="171" t="s">
        <v>1269</v>
      </c>
      <c r="E45" s="176">
        <v>2</v>
      </c>
      <c r="F45" s="176">
        <v>1</v>
      </c>
      <c r="G45" s="176">
        <v>0</v>
      </c>
      <c r="H45" s="176">
        <v>-2</v>
      </c>
      <c r="I45" s="171">
        <v>0</v>
      </c>
      <c r="J45" s="174">
        <v>300</v>
      </c>
      <c r="K45" s="171" t="s">
        <v>1260</v>
      </c>
      <c r="L45" s="181" t="s">
        <v>1042</v>
      </c>
    </row>
    <row r="46" spans="1:12" x14ac:dyDescent="0.15">
      <c r="A46" s="171">
        <v>45</v>
      </c>
      <c r="B46" s="171" t="s">
        <v>2742</v>
      </c>
      <c r="C46" s="171" t="s">
        <v>2743</v>
      </c>
      <c r="D46" s="171" t="s">
        <v>1270</v>
      </c>
      <c r="E46" s="176" t="s">
        <v>685</v>
      </c>
      <c r="F46" s="176" t="s">
        <v>685</v>
      </c>
      <c r="G46" s="176" t="s">
        <v>685</v>
      </c>
      <c r="H46" s="176" t="s">
        <v>685</v>
      </c>
      <c r="I46" s="171">
        <v>0</v>
      </c>
      <c r="J46" s="174">
        <v>500</v>
      </c>
      <c r="K46" s="171" t="s">
        <v>2744</v>
      </c>
      <c r="L46" s="181" t="s">
        <v>2995</v>
      </c>
    </row>
    <row r="47" spans="1:12" x14ac:dyDescent="0.15">
      <c r="A47" s="171">
        <v>46</v>
      </c>
      <c r="B47" s="171" t="s">
        <v>373</v>
      </c>
      <c r="C47" s="171" t="s">
        <v>97</v>
      </c>
      <c r="D47" s="171" t="s">
        <v>1270</v>
      </c>
      <c r="E47" s="176" t="s">
        <v>685</v>
      </c>
      <c r="F47" s="176" t="s">
        <v>685</v>
      </c>
      <c r="G47" s="176" t="s">
        <v>685</v>
      </c>
      <c r="H47" s="176" t="s">
        <v>685</v>
      </c>
      <c r="I47" s="171">
        <v>0</v>
      </c>
      <c r="J47" s="174">
        <v>350</v>
      </c>
      <c r="K47" s="171" t="s">
        <v>2660</v>
      </c>
      <c r="L47" s="181" t="s">
        <v>1032</v>
      </c>
    </row>
    <row r="48" spans="1:12" x14ac:dyDescent="0.15">
      <c r="A48" s="171">
        <v>47</v>
      </c>
      <c r="B48" s="171" t="s">
        <v>1044</v>
      </c>
      <c r="C48" s="171" t="s">
        <v>379</v>
      </c>
      <c r="D48" s="171" t="s">
        <v>1270</v>
      </c>
      <c r="E48" s="176" t="s">
        <v>1200</v>
      </c>
      <c r="F48" s="176" t="s">
        <v>1200</v>
      </c>
      <c r="G48" s="176" t="s">
        <v>1200</v>
      </c>
      <c r="H48" s="176" t="s">
        <v>1200</v>
      </c>
      <c r="I48" s="171">
        <v>0</v>
      </c>
      <c r="J48" s="174">
        <v>400</v>
      </c>
      <c r="K48" s="171" t="s">
        <v>1261</v>
      </c>
      <c r="L48" s="181" t="s">
        <v>1043</v>
      </c>
    </row>
    <row r="49" spans="1:12" x14ac:dyDescent="0.15">
      <c r="A49" s="171">
        <v>48</v>
      </c>
      <c r="B49" s="171" t="s">
        <v>1045</v>
      </c>
      <c r="C49" s="171" t="s">
        <v>379</v>
      </c>
      <c r="D49" s="171" t="s">
        <v>1270</v>
      </c>
      <c r="E49" s="176" t="s">
        <v>1200</v>
      </c>
      <c r="F49" s="176" t="s">
        <v>1200</v>
      </c>
      <c r="G49" s="176" t="s">
        <v>1200</v>
      </c>
      <c r="H49" s="176" t="s">
        <v>1200</v>
      </c>
      <c r="I49" s="171">
        <v>0</v>
      </c>
      <c r="J49" s="174">
        <v>500</v>
      </c>
      <c r="K49" s="171" t="s">
        <v>1262</v>
      </c>
      <c r="L49" s="181" t="s">
        <v>1046</v>
      </c>
    </row>
    <row r="50" spans="1:12" x14ac:dyDescent="0.15">
      <c r="A50" s="171">
        <v>49</v>
      </c>
      <c r="B50" s="171" t="s">
        <v>380</v>
      </c>
      <c r="C50" s="171" t="s">
        <v>379</v>
      </c>
      <c r="D50" s="171" t="s">
        <v>1270</v>
      </c>
      <c r="E50" s="176" t="s">
        <v>1200</v>
      </c>
      <c r="F50" s="176" t="s">
        <v>1200</v>
      </c>
      <c r="G50" s="176" t="s">
        <v>1200</v>
      </c>
      <c r="H50" s="176" t="s">
        <v>1200</v>
      </c>
      <c r="I50" s="171">
        <v>0</v>
      </c>
      <c r="J50" s="174">
        <v>800</v>
      </c>
      <c r="K50" s="171" t="s">
        <v>1263</v>
      </c>
      <c r="L50" s="181" t="s">
        <v>1047</v>
      </c>
    </row>
    <row r="51" spans="1:12" x14ac:dyDescent="0.15">
      <c r="A51" s="171">
        <v>50</v>
      </c>
      <c r="B51" s="171" t="s">
        <v>381</v>
      </c>
      <c r="C51" s="171" t="s">
        <v>379</v>
      </c>
      <c r="D51" s="171" t="s">
        <v>1270</v>
      </c>
      <c r="E51" s="176" t="s">
        <v>1200</v>
      </c>
      <c r="F51" s="176" t="s">
        <v>1200</v>
      </c>
      <c r="G51" s="176" t="s">
        <v>1200</v>
      </c>
      <c r="H51" s="176" t="s">
        <v>1200</v>
      </c>
      <c r="I51" s="171">
        <v>0</v>
      </c>
      <c r="J51" s="174">
        <v>400</v>
      </c>
      <c r="K51" s="171" t="s">
        <v>2996</v>
      </c>
      <c r="L51" s="181" t="s">
        <v>1048</v>
      </c>
    </row>
    <row r="52" spans="1:12" x14ac:dyDescent="0.15">
      <c r="A52" s="171">
        <v>51</v>
      </c>
      <c r="B52" s="171" t="s">
        <v>383</v>
      </c>
      <c r="C52" s="171" t="s">
        <v>382</v>
      </c>
      <c r="D52" s="171" t="s">
        <v>1270</v>
      </c>
      <c r="E52" s="176" t="s">
        <v>1200</v>
      </c>
      <c r="F52" s="176" t="s">
        <v>1200</v>
      </c>
      <c r="G52" s="176" t="s">
        <v>1200</v>
      </c>
      <c r="H52" s="176" t="s">
        <v>1200</v>
      </c>
      <c r="I52" s="171">
        <v>0</v>
      </c>
      <c r="J52" s="174">
        <v>300</v>
      </c>
      <c r="K52" s="171" t="s">
        <v>3153</v>
      </c>
      <c r="L52" s="181" t="s">
        <v>1049</v>
      </c>
    </row>
    <row r="53" spans="1:12" x14ac:dyDescent="0.15">
      <c r="A53" s="171">
        <v>52</v>
      </c>
      <c r="B53" s="171" t="s">
        <v>384</v>
      </c>
      <c r="C53" s="171" t="s">
        <v>382</v>
      </c>
      <c r="D53" s="171" t="s">
        <v>1270</v>
      </c>
      <c r="E53" s="176" t="s">
        <v>1200</v>
      </c>
      <c r="F53" s="176" t="s">
        <v>1200</v>
      </c>
      <c r="G53" s="176" t="s">
        <v>1200</v>
      </c>
      <c r="H53" s="176" t="s">
        <v>1200</v>
      </c>
      <c r="I53" s="171">
        <v>0</v>
      </c>
      <c r="J53" s="174">
        <v>200</v>
      </c>
      <c r="K53" s="171" t="s">
        <v>1264</v>
      </c>
      <c r="L53" s="181" t="s">
        <v>1050</v>
      </c>
    </row>
    <row r="54" spans="1:12" x14ac:dyDescent="0.15">
      <c r="A54" s="171">
        <v>53</v>
      </c>
      <c r="B54" s="171" t="s">
        <v>385</v>
      </c>
      <c r="C54" s="171" t="s">
        <v>382</v>
      </c>
      <c r="D54" s="171" t="s">
        <v>1270</v>
      </c>
      <c r="E54" s="176" t="s">
        <v>1200</v>
      </c>
      <c r="F54" s="176" t="s">
        <v>1200</v>
      </c>
      <c r="G54" s="176" t="s">
        <v>1200</v>
      </c>
      <c r="H54" s="176" t="s">
        <v>1200</v>
      </c>
      <c r="I54" s="171">
        <v>0</v>
      </c>
      <c r="J54" s="174">
        <v>300</v>
      </c>
      <c r="K54" s="171" t="s">
        <v>3471</v>
      </c>
      <c r="L54" s="181" t="s">
        <v>1051</v>
      </c>
    </row>
    <row r="55" spans="1:12" x14ac:dyDescent="0.15">
      <c r="A55" s="171">
        <v>54</v>
      </c>
      <c r="B55" s="171" t="s">
        <v>386</v>
      </c>
      <c r="C55" s="171" t="s">
        <v>379</v>
      </c>
      <c r="D55" s="171" t="s">
        <v>1270</v>
      </c>
      <c r="E55" s="176" t="s">
        <v>1200</v>
      </c>
      <c r="F55" s="176" t="s">
        <v>1200</v>
      </c>
      <c r="G55" s="176" t="s">
        <v>1200</v>
      </c>
      <c r="H55" s="176" t="s">
        <v>1200</v>
      </c>
      <c r="I55" s="171">
        <v>0</v>
      </c>
      <c r="J55" s="174">
        <v>500</v>
      </c>
      <c r="K55" s="171" t="s">
        <v>1265</v>
      </c>
      <c r="L55" s="181" t="s">
        <v>1052</v>
      </c>
    </row>
    <row r="56" spans="1:12" x14ac:dyDescent="0.15">
      <c r="A56" s="171">
        <v>55</v>
      </c>
      <c r="B56" s="171" t="s">
        <v>930</v>
      </c>
      <c r="C56" s="171" t="s">
        <v>379</v>
      </c>
      <c r="D56" s="171" t="s">
        <v>1270</v>
      </c>
      <c r="E56" s="176" t="s">
        <v>1200</v>
      </c>
      <c r="F56" s="176" t="s">
        <v>1200</v>
      </c>
      <c r="G56" s="176" t="s">
        <v>1200</v>
      </c>
      <c r="H56" s="176" t="s">
        <v>1200</v>
      </c>
      <c r="I56" s="171">
        <v>0</v>
      </c>
      <c r="J56" s="174">
        <v>40</v>
      </c>
      <c r="K56" s="171" t="s">
        <v>3472</v>
      </c>
      <c r="L56" s="181" t="s">
        <v>1053</v>
      </c>
    </row>
    <row r="57" spans="1:12" x14ac:dyDescent="0.15">
      <c r="A57" s="171">
        <v>56</v>
      </c>
      <c r="B57" s="171" t="s">
        <v>387</v>
      </c>
      <c r="C57" s="171" t="s">
        <v>382</v>
      </c>
      <c r="D57" s="171" t="s">
        <v>1270</v>
      </c>
      <c r="E57" s="176" t="s">
        <v>1200</v>
      </c>
      <c r="F57" s="176" t="s">
        <v>1200</v>
      </c>
      <c r="G57" s="176" t="s">
        <v>1200</v>
      </c>
      <c r="H57" s="176" t="s">
        <v>1200</v>
      </c>
      <c r="I57" s="171">
        <v>2</v>
      </c>
      <c r="J57" s="174">
        <v>600</v>
      </c>
      <c r="K57" s="171" t="s">
        <v>1266</v>
      </c>
      <c r="L57" s="181" t="s">
        <v>1054</v>
      </c>
    </row>
    <row r="58" spans="1:12" x14ac:dyDescent="0.15">
      <c r="A58" s="171">
        <v>57</v>
      </c>
      <c r="B58" s="171" t="s">
        <v>388</v>
      </c>
      <c r="C58" s="171" t="s">
        <v>379</v>
      </c>
      <c r="D58" s="171" t="s">
        <v>1270</v>
      </c>
      <c r="E58" s="176" t="s">
        <v>1200</v>
      </c>
      <c r="F58" s="176" t="s">
        <v>1200</v>
      </c>
      <c r="G58" s="176" t="s">
        <v>1200</v>
      </c>
      <c r="H58" s="176" t="s">
        <v>1200</v>
      </c>
      <c r="I58" s="171">
        <v>0</v>
      </c>
      <c r="J58" s="174">
        <v>500</v>
      </c>
      <c r="K58" s="171" t="s">
        <v>1267</v>
      </c>
      <c r="L58" s="181" t="s">
        <v>1055</v>
      </c>
    </row>
    <row r="59" spans="1:12" x14ac:dyDescent="0.15">
      <c r="A59" s="171">
        <v>58</v>
      </c>
      <c r="B59" s="171" t="s">
        <v>389</v>
      </c>
      <c r="C59" s="171" t="s">
        <v>379</v>
      </c>
      <c r="D59" s="171" t="s">
        <v>1270</v>
      </c>
      <c r="E59" s="176" t="s">
        <v>1200</v>
      </c>
      <c r="F59" s="176" t="s">
        <v>1200</v>
      </c>
      <c r="G59" s="176" t="s">
        <v>1200</v>
      </c>
      <c r="H59" s="176" t="s">
        <v>1200</v>
      </c>
      <c r="I59" s="171">
        <v>0</v>
      </c>
      <c r="J59" s="174">
        <v>100</v>
      </c>
      <c r="K59" s="171" t="s">
        <v>1268</v>
      </c>
      <c r="L59" s="181" t="s">
        <v>1056</v>
      </c>
    </row>
  </sheetData>
  <phoneticPr fontId="6"/>
  <pageMargins left="0.25" right="0.25"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44"/>
  <sheetViews>
    <sheetView topLeftCell="B1" zoomScaleNormal="100" zoomScaleSheetLayoutView="100" workbookViewId="0">
      <pane ySplit="1" topLeftCell="A2" activePane="bottomLeft" state="frozen"/>
      <selection pane="bottomLeft" activeCell="F9" sqref="F9"/>
    </sheetView>
  </sheetViews>
  <sheetFormatPr defaultColWidth="2.25" defaultRowHeight="13.5" x14ac:dyDescent="0.15"/>
  <cols>
    <col min="1" max="1" width="5.375" style="178" customWidth="1"/>
    <col min="2" max="2" width="17.125" style="178" bestFit="1" customWidth="1"/>
    <col min="3" max="3" width="6.5" style="178" customWidth="1"/>
    <col min="4" max="4" width="15.875" style="178" bestFit="1" customWidth="1"/>
    <col min="5" max="6" width="9" style="178" bestFit="1" customWidth="1"/>
    <col min="7" max="7" width="6.5" style="179" customWidth="1"/>
    <col min="8" max="8" width="66" style="178" customWidth="1"/>
    <col min="9" max="9" width="36.125" style="181" customWidth="1"/>
    <col min="10" max="16384" width="2.25" style="178"/>
  </cols>
  <sheetData>
    <row r="1" spans="1:9" s="182" customFormat="1" x14ac:dyDescent="0.15">
      <c r="A1" s="182" t="s">
        <v>1285</v>
      </c>
      <c r="B1" s="182" t="s">
        <v>336</v>
      </c>
      <c r="C1" s="182" t="s">
        <v>1283</v>
      </c>
      <c r="D1" s="177" t="s">
        <v>1286</v>
      </c>
      <c r="E1" s="177" t="s">
        <v>112</v>
      </c>
      <c r="F1" s="177" t="s">
        <v>111</v>
      </c>
      <c r="G1" s="185" t="s">
        <v>339</v>
      </c>
      <c r="H1" s="182" t="s">
        <v>340</v>
      </c>
      <c r="I1" s="180" t="s">
        <v>1284</v>
      </c>
    </row>
    <row r="2" spans="1:9" x14ac:dyDescent="0.15">
      <c r="A2" s="178">
        <v>1</v>
      </c>
      <c r="B2" s="178" t="s">
        <v>390</v>
      </c>
      <c r="C2" s="178" t="s">
        <v>1200</v>
      </c>
      <c r="D2" s="178" t="s">
        <v>3488</v>
      </c>
      <c r="E2" s="178" t="s">
        <v>98</v>
      </c>
      <c r="F2" s="178" t="s">
        <v>101</v>
      </c>
      <c r="G2" s="186">
        <v>100</v>
      </c>
      <c r="H2" s="178" t="s">
        <v>391</v>
      </c>
      <c r="I2" s="181" t="s">
        <v>551</v>
      </c>
    </row>
    <row r="3" spans="1:9" x14ac:dyDescent="0.15">
      <c r="A3" s="178">
        <v>2</v>
      </c>
      <c r="B3" s="178" t="s">
        <v>392</v>
      </c>
      <c r="C3" s="178" t="s">
        <v>1200</v>
      </c>
      <c r="D3" s="178" t="s">
        <v>3488</v>
      </c>
      <c r="E3" s="178" t="s">
        <v>98</v>
      </c>
      <c r="F3" s="178" t="s">
        <v>101</v>
      </c>
      <c r="G3" s="186">
        <v>200</v>
      </c>
      <c r="H3" s="178" t="s">
        <v>394</v>
      </c>
      <c r="I3" s="181" t="s">
        <v>552</v>
      </c>
    </row>
    <row r="4" spans="1:9" x14ac:dyDescent="0.15">
      <c r="A4" s="178">
        <v>3</v>
      </c>
      <c r="B4" s="178" t="s">
        <v>395</v>
      </c>
      <c r="C4" s="178" t="s">
        <v>1200</v>
      </c>
      <c r="D4" s="178" t="s">
        <v>396</v>
      </c>
      <c r="E4" s="178" t="s">
        <v>95</v>
      </c>
      <c r="F4" s="178" t="s">
        <v>93</v>
      </c>
      <c r="G4" s="186">
        <v>500</v>
      </c>
      <c r="H4" s="178" t="s">
        <v>397</v>
      </c>
      <c r="I4" s="181" t="s">
        <v>553</v>
      </c>
    </row>
    <row r="5" spans="1:9" x14ac:dyDescent="0.15">
      <c r="A5" s="178">
        <v>4</v>
      </c>
      <c r="B5" s="178" t="s">
        <v>398</v>
      </c>
      <c r="C5" s="178" t="s">
        <v>1200</v>
      </c>
      <c r="D5" s="178" t="s">
        <v>3488</v>
      </c>
      <c r="E5" s="178" t="s">
        <v>95</v>
      </c>
      <c r="F5" s="178" t="s">
        <v>93</v>
      </c>
      <c r="G5" s="186">
        <v>200</v>
      </c>
      <c r="H5" s="178" t="s">
        <v>399</v>
      </c>
      <c r="I5" s="181" t="s">
        <v>554</v>
      </c>
    </row>
    <row r="6" spans="1:9" x14ac:dyDescent="0.15">
      <c r="A6" s="178">
        <v>5</v>
      </c>
      <c r="B6" s="178" t="s">
        <v>400</v>
      </c>
      <c r="C6" s="178" t="s">
        <v>1200</v>
      </c>
      <c r="D6" s="178" t="s">
        <v>3488</v>
      </c>
      <c r="E6" s="178" t="s">
        <v>95</v>
      </c>
      <c r="F6" s="178" t="s">
        <v>93</v>
      </c>
      <c r="G6" s="186">
        <v>100</v>
      </c>
      <c r="H6" s="178" t="s">
        <v>401</v>
      </c>
      <c r="I6" s="181" t="s">
        <v>555</v>
      </c>
    </row>
    <row r="7" spans="1:9" x14ac:dyDescent="0.15">
      <c r="A7" s="178">
        <v>6</v>
      </c>
      <c r="B7" s="178" t="s">
        <v>402</v>
      </c>
      <c r="C7" s="178" t="s">
        <v>1200</v>
      </c>
      <c r="D7" s="178" t="s">
        <v>3488</v>
      </c>
      <c r="E7" s="178" t="s">
        <v>98</v>
      </c>
      <c r="F7" s="178" t="s">
        <v>101</v>
      </c>
      <c r="G7" s="186">
        <v>200</v>
      </c>
      <c r="H7" s="178" t="s">
        <v>1091</v>
      </c>
      <c r="I7" s="181" t="s">
        <v>556</v>
      </c>
    </row>
    <row r="8" spans="1:9" x14ac:dyDescent="0.15">
      <c r="A8" s="178">
        <v>7</v>
      </c>
      <c r="B8" s="178" t="s">
        <v>403</v>
      </c>
      <c r="C8" s="178" t="s">
        <v>1200</v>
      </c>
      <c r="D8" s="178" t="s">
        <v>3488</v>
      </c>
      <c r="E8" s="178" t="s">
        <v>98</v>
      </c>
      <c r="F8" s="178" t="s">
        <v>101</v>
      </c>
      <c r="G8" s="186">
        <v>100</v>
      </c>
      <c r="H8" s="178" t="s">
        <v>1090</v>
      </c>
      <c r="I8" s="181" t="s">
        <v>557</v>
      </c>
    </row>
    <row r="9" spans="1:9" x14ac:dyDescent="0.15">
      <c r="A9" s="178">
        <v>8</v>
      </c>
      <c r="B9" s="178" t="s">
        <v>404</v>
      </c>
      <c r="C9" s="178" t="s">
        <v>1200</v>
      </c>
      <c r="D9" s="178" t="s">
        <v>1690</v>
      </c>
      <c r="E9" s="178" t="s">
        <v>98</v>
      </c>
      <c r="F9" s="178" t="s">
        <v>101</v>
      </c>
      <c r="G9" s="186">
        <v>200</v>
      </c>
      <c r="H9" s="178" t="s">
        <v>2989</v>
      </c>
      <c r="I9" s="181" t="s">
        <v>558</v>
      </c>
    </row>
    <row r="10" spans="1:9" x14ac:dyDescent="0.15">
      <c r="A10" s="178">
        <v>9</v>
      </c>
      <c r="B10" s="178" t="s">
        <v>405</v>
      </c>
      <c r="C10" s="178" t="s">
        <v>1200</v>
      </c>
      <c r="D10" s="178" t="s">
        <v>3488</v>
      </c>
      <c r="E10" s="178" t="s">
        <v>1095</v>
      </c>
      <c r="F10" s="178" t="s">
        <v>97</v>
      </c>
      <c r="G10" s="186">
        <v>200</v>
      </c>
      <c r="H10" s="178" t="s">
        <v>1092</v>
      </c>
      <c r="I10" s="181" t="s">
        <v>559</v>
      </c>
    </row>
    <row r="11" spans="1:9" x14ac:dyDescent="0.15">
      <c r="A11" s="178">
        <v>10</v>
      </c>
      <c r="B11" s="178" t="s">
        <v>406</v>
      </c>
      <c r="C11" s="178" t="s">
        <v>1200</v>
      </c>
      <c r="D11" s="178" t="s">
        <v>3488</v>
      </c>
      <c r="E11" s="178" t="s">
        <v>95</v>
      </c>
      <c r="F11" s="178" t="s">
        <v>93</v>
      </c>
      <c r="G11" s="186">
        <v>300</v>
      </c>
      <c r="H11" s="178" t="s">
        <v>1916</v>
      </c>
      <c r="I11" s="181" t="s">
        <v>560</v>
      </c>
    </row>
    <row r="12" spans="1:9" x14ac:dyDescent="0.15">
      <c r="A12" s="178">
        <v>11</v>
      </c>
      <c r="B12" s="178" t="s">
        <v>1096</v>
      </c>
      <c r="C12" s="178" t="s">
        <v>1200</v>
      </c>
      <c r="D12" s="178" t="s">
        <v>3488</v>
      </c>
      <c r="E12" s="178" t="s">
        <v>1097</v>
      </c>
      <c r="F12" s="178" t="s">
        <v>1098</v>
      </c>
      <c r="G12" s="186">
        <v>100</v>
      </c>
      <c r="H12" s="178" t="s">
        <v>2934</v>
      </c>
      <c r="I12" s="181" t="s">
        <v>1099</v>
      </c>
    </row>
    <row r="13" spans="1:9" x14ac:dyDescent="0.15">
      <c r="A13" s="178">
        <v>12</v>
      </c>
      <c r="B13" s="178" t="s">
        <v>2936</v>
      </c>
      <c r="C13" s="178" t="s">
        <v>685</v>
      </c>
      <c r="D13" s="178" t="s">
        <v>3488</v>
      </c>
      <c r="E13" s="178" t="s">
        <v>1097</v>
      </c>
      <c r="F13" s="178" t="s">
        <v>685</v>
      </c>
      <c r="G13" s="186">
        <v>100</v>
      </c>
      <c r="H13" s="178" t="s">
        <v>2935</v>
      </c>
      <c r="I13" s="181" t="s">
        <v>2991</v>
      </c>
    </row>
    <row r="14" spans="1:9" x14ac:dyDescent="0.15">
      <c r="A14" s="178">
        <v>13</v>
      </c>
      <c r="B14" s="178" t="s">
        <v>2937</v>
      </c>
      <c r="C14" s="178" t="s">
        <v>685</v>
      </c>
      <c r="D14" s="178" t="s">
        <v>3488</v>
      </c>
      <c r="E14" s="178" t="s">
        <v>1097</v>
      </c>
      <c r="F14" s="178" t="s">
        <v>685</v>
      </c>
      <c r="G14" s="186">
        <v>150</v>
      </c>
      <c r="H14" s="178" t="s">
        <v>2959</v>
      </c>
      <c r="I14" s="181" t="s">
        <v>3473</v>
      </c>
    </row>
    <row r="15" spans="1:9" x14ac:dyDescent="0.15">
      <c r="A15" s="178">
        <v>14</v>
      </c>
      <c r="B15" s="178" t="s">
        <v>2938</v>
      </c>
      <c r="C15" s="178" t="s">
        <v>685</v>
      </c>
      <c r="D15" s="178" t="s">
        <v>3488</v>
      </c>
      <c r="E15" s="178" t="s">
        <v>1097</v>
      </c>
      <c r="F15" s="178" t="s">
        <v>685</v>
      </c>
      <c r="G15" s="186">
        <v>150</v>
      </c>
      <c r="H15" s="178" t="s">
        <v>2939</v>
      </c>
      <c r="I15" s="181" t="s">
        <v>2993</v>
      </c>
    </row>
    <row r="16" spans="1:9" x14ac:dyDescent="0.15">
      <c r="A16" s="178">
        <v>15</v>
      </c>
      <c r="B16" s="178" t="s">
        <v>561</v>
      </c>
      <c r="C16" s="178" t="s">
        <v>1200</v>
      </c>
      <c r="D16" s="178" t="s">
        <v>393</v>
      </c>
      <c r="E16" s="178" t="s">
        <v>1095</v>
      </c>
      <c r="F16" s="178" t="s">
        <v>101</v>
      </c>
      <c r="G16" s="186">
        <v>50</v>
      </c>
      <c r="H16" s="178" t="s">
        <v>1093</v>
      </c>
      <c r="I16" s="181" t="s">
        <v>562</v>
      </c>
    </row>
    <row r="17" spans="1:9" x14ac:dyDescent="0.15">
      <c r="A17" s="178">
        <v>16</v>
      </c>
      <c r="B17" s="178" t="s">
        <v>2930</v>
      </c>
      <c r="C17" s="178" t="s">
        <v>2898</v>
      </c>
      <c r="D17" s="178" t="s">
        <v>393</v>
      </c>
      <c r="E17" s="178" t="s">
        <v>2931</v>
      </c>
      <c r="F17" s="178" t="s">
        <v>2898</v>
      </c>
      <c r="G17" s="186">
        <v>50</v>
      </c>
      <c r="H17" s="178" t="s">
        <v>2932</v>
      </c>
      <c r="I17" s="181" t="s">
        <v>2992</v>
      </c>
    </row>
    <row r="18" spans="1:9" x14ac:dyDescent="0.15">
      <c r="A18" s="178">
        <v>17</v>
      </c>
      <c r="B18" s="178" t="s">
        <v>407</v>
      </c>
      <c r="C18" s="178" t="s">
        <v>1200</v>
      </c>
      <c r="D18" s="178" t="s">
        <v>393</v>
      </c>
      <c r="E18" s="178" t="s">
        <v>116</v>
      </c>
      <c r="F18" s="178" t="s">
        <v>105</v>
      </c>
      <c r="G18" s="186">
        <v>100</v>
      </c>
      <c r="H18" s="178" t="s">
        <v>408</v>
      </c>
      <c r="I18" s="181" t="s">
        <v>563</v>
      </c>
    </row>
    <row r="19" spans="1:9" x14ac:dyDescent="0.15">
      <c r="A19" s="178">
        <v>18</v>
      </c>
      <c r="B19" s="178" t="s">
        <v>409</v>
      </c>
      <c r="C19" s="178" t="s">
        <v>1200</v>
      </c>
      <c r="D19" s="178" t="s">
        <v>410</v>
      </c>
      <c r="E19" s="178" t="s">
        <v>95</v>
      </c>
      <c r="F19" s="178" t="s">
        <v>101</v>
      </c>
      <c r="G19" s="186">
        <v>100</v>
      </c>
      <c r="H19" s="178" t="s">
        <v>1094</v>
      </c>
      <c r="I19" s="181" t="s">
        <v>564</v>
      </c>
    </row>
    <row r="20" spans="1:9" x14ac:dyDescent="0.15">
      <c r="A20" s="178">
        <v>19</v>
      </c>
      <c r="B20" s="178" t="s">
        <v>411</v>
      </c>
      <c r="C20" s="178" t="s">
        <v>1200</v>
      </c>
      <c r="D20" s="178" t="s">
        <v>396</v>
      </c>
      <c r="E20" s="178" t="s">
        <v>116</v>
      </c>
      <c r="F20" s="178" t="s">
        <v>92</v>
      </c>
      <c r="G20" s="186">
        <v>100</v>
      </c>
      <c r="H20" s="178" t="s">
        <v>412</v>
      </c>
      <c r="I20" s="181" t="s">
        <v>565</v>
      </c>
    </row>
    <row r="21" spans="1:9" x14ac:dyDescent="0.15">
      <c r="A21" s="178">
        <v>20</v>
      </c>
      <c r="B21" s="178" t="s">
        <v>1166</v>
      </c>
      <c r="C21" s="178" t="s">
        <v>1200</v>
      </c>
      <c r="D21" s="178" t="s">
        <v>1167</v>
      </c>
      <c r="E21" s="178" t="s">
        <v>116</v>
      </c>
      <c r="F21" s="178" t="s">
        <v>1168</v>
      </c>
      <c r="G21" s="186">
        <v>100</v>
      </c>
      <c r="H21" s="178" t="s">
        <v>1169</v>
      </c>
      <c r="I21" s="181" t="s">
        <v>1170</v>
      </c>
    </row>
    <row r="22" spans="1:9" x14ac:dyDescent="0.15">
      <c r="A22" s="178">
        <v>21</v>
      </c>
      <c r="B22" s="178" t="s">
        <v>413</v>
      </c>
      <c r="C22" s="178" t="s">
        <v>1200</v>
      </c>
      <c r="D22" s="178" t="s">
        <v>410</v>
      </c>
      <c r="E22" s="178" t="s">
        <v>98</v>
      </c>
      <c r="F22" s="178" t="s">
        <v>101</v>
      </c>
      <c r="G22" s="186">
        <v>300</v>
      </c>
      <c r="H22" s="178" t="s">
        <v>414</v>
      </c>
      <c r="I22" s="181" t="s">
        <v>566</v>
      </c>
    </row>
    <row r="23" spans="1:9" x14ac:dyDescent="0.15">
      <c r="A23" s="178">
        <v>22</v>
      </c>
      <c r="B23" s="178" t="s">
        <v>415</v>
      </c>
      <c r="C23" s="178" t="s">
        <v>1200</v>
      </c>
      <c r="D23" s="178" t="s">
        <v>104</v>
      </c>
      <c r="E23" s="178" t="s">
        <v>98</v>
      </c>
      <c r="F23" s="178" t="s">
        <v>101</v>
      </c>
      <c r="G23" s="186">
        <v>400</v>
      </c>
      <c r="H23" s="178" t="s">
        <v>567</v>
      </c>
      <c r="I23" s="181" t="s">
        <v>568</v>
      </c>
    </row>
    <row r="24" spans="1:9" x14ac:dyDescent="0.15">
      <c r="A24" s="178">
        <v>23</v>
      </c>
      <c r="B24" s="178" t="s">
        <v>416</v>
      </c>
      <c r="C24" s="178" t="s">
        <v>1200</v>
      </c>
      <c r="D24" s="178" t="s">
        <v>396</v>
      </c>
      <c r="E24" s="178" t="s">
        <v>98</v>
      </c>
      <c r="F24" s="178" t="s">
        <v>101</v>
      </c>
      <c r="G24" s="186">
        <v>300</v>
      </c>
      <c r="H24" s="178" t="s">
        <v>3474</v>
      </c>
      <c r="I24" s="181" t="s">
        <v>569</v>
      </c>
    </row>
    <row r="25" spans="1:9" x14ac:dyDescent="0.15">
      <c r="A25" s="178">
        <v>24</v>
      </c>
      <c r="B25" s="178" t="s">
        <v>548</v>
      </c>
      <c r="C25" s="178" t="s">
        <v>1677</v>
      </c>
      <c r="D25" s="178" t="s">
        <v>351</v>
      </c>
      <c r="E25" s="178" t="s">
        <v>1918</v>
      </c>
      <c r="F25" s="178" t="s">
        <v>549</v>
      </c>
      <c r="G25" s="186">
        <v>98</v>
      </c>
      <c r="H25" s="178" t="s">
        <v>1287</v>
      </c>
      <c r="I25" s="181" t="s">
        <v>550</v>
      </c>
    </row>
    <row r="26" spans="1:9" x14ac:dyDescent="0.15">
      <c r="A26" s="178">
        <v>25</v>
      </c>
      <c r="B26" s="178" t="s">
        <v>479</v>
      </c>
      <c r="C26" s="178" t="s">
        <v>1677</v>
      </c>
      <c r="D26" s="178" t="s">
        <v>351</v>
      </c>
      <c r="E26" s="178" t="s">
        <v>1918</v>
      </c>
      <c r="F26" s="178" t="s">
        <v>93</v>
      </c>
      <c r="G26" s="186">
        <v>300</v>
      </c>
      <c r="H26" s="178" t="s">
        <v>1917</v>
      </c>
      <c r="I26" s="181" t="s">
        <v>480</v>
      </c>
    </row>
    <row r="27" spans="1:9" x14ac:dyDescent="0.15">
      <c r="A27" s="178">
        <v>26</v>
      </c>
      <c r="B27" s="178" t="s">
        <v>1673</v>
      </c>
      <c r="C27" s="178" t="s">
        <v>1677</v>
      </c>
      <c r="D27" s="178" t="s">
        <v>351</v>
      </c>
      <c r="E27" s="178" t="s">
        <v>1678</v>
      </c>
      <c r="F27" s="178" t="s">
        <v>1679</v>
      </c>
      <c r="G27" s="186">
        <v>200</v>
      </c>
      <c r="H27" s="178" t="s">
        <v>2145</v>
      </c>
      <c r="I27" s="181" t="s">
        <v>1680</v>
      </c>
    </row>
    <row r="28" spans="1:9" x14ac:dyDescent="0.15">
      <c r="A28" s="178">
        <v>27</v>
      </c>
      <c r="B28" s="178" t="s">
        <v>1674</v>
      </c>
      <c r="C28" s="178" t="s">
        <v>1677</v>
      </c>
      <c r="D28" s="178" t="s">
        <v>351</v>
      </c>
      <c r="E28" s="178" t="s">
        <v>1678</v>
      </c>
      <c r="F28" s="178" t="s">
        <v>1679</v>
      </c>
      <c r="G28" s="186">
        <v>200</v>
      </c>
      <c r="H28" s="178" t="s">
        <v>2143</v>
      </c>
      <c r="I28" s="181" t="s">
        <v>1681</v>
      </c>
    </row>
    <row r="29" spans="1:9" x14ac:dyDescent="0.15">
      <c r="A29" s="178">
        <v>28</v>
      </c>
      <c r="B29" s="178" t="s">
        <v>1675</v>
      </c>
      <c r="C29" s="178" t="s">
        <v>1677</v>
      </c>
      <c r="D29" s="178" t="s">
        <v>351</v>
      </c>
      <c r="E29" s="178" t="s">
        <v>1678</v>
      </c>
      <c r="F29" s="178" t="s">
        <v>1679</v>
      </c>
      <c r="G29" s="186">
        <v>200</v>
      </c>
      <c r="H29" s="178" t="s">
        <v>2142</v>
      </c>
      <c r="I29" s="181" t="s">
        <v>1682</v>
      </c>
    </row>
    <row r="30" spans="1:9" x14ac:dyDescent="0.15">
      <c r="A30" s="178">
        <v>29</v>
      </c>
      <c r="B30" s="178" t="s">
        <v>1676</v>
      </c>
      <c r="C30" s="178" t="s">
        <v>1677</v>
      </c>
      <c r="D30" s="178" t="s">
        <v>351</v>
      </c>
      <c r="E30" s="178" t="s">
        <v>1678</v>
      </c>
      <c r="F30" s="178" t="s">
        <v>1679</v>
      </c>
      <c r="G30" s="186">
        <v>200</v>
      </c>
      <c r="H30" s="178" t="s">
        <v>2144</v>
      </c>
      <c r="I30" s="181" t="s">
        <v>1683</v>
      </c>
    </row>
    <row r="31" spans="1:9" x14ac:dyDescent="0.15">
      <c r="A31" s="178">
        <v>30</v>
      </c>
      <c r="B31" s="178" t="s">
        <v>417</v>
      </c>
      <c r="C31" s="178" t="s">
        <v>1394</v>
      </c>
      <c r="D31" s="178" t="s">
        <v>357</v>
      </c>
      <c r="E31" s="178" t="s">
        <v>98</v>
      </c>
      <c r="F31" s="178" t="s">
        <v>101</v>
      </c>
      <c r="G31" s="186" t="s">
        <v>354</v>
      </c>
      <c r="H31" s="178" t="s">
        <v>927</v>
      </c>
      <c r="I31" s="181" t="s">
        <v>1684</v>
      </c>
    </row>
    <row r="32" spans="1:9" x14ac:dyDescent="0.15">
      <c r="A32" s="178">
        <v>31</v>
      </c>
      <c r="B32" s="178" t="s">
        <v>418</v>
      </c>
      <c r="C32" s="178" t="s">
        <v>1394</v>
      </c>
      <c r="D32" s="178" t="s">
        <v>419</v>
      </c>
      <c r="E32" s="178" t="s">
        <v>98</v>
      </c>
      <c r="F32" s="178" t="s">
        <v>101</v>
      </c>
      <c r="G32" s="186" t="s">
        <v>354</v>
      </c>
      <c r="H32" s="178" t="s">
        <v>420</v>
      </c>
      <c r="I32" s="181" t="s">
        <v>1685</v>
      </c>
    </row>
    <row r="33" spans="1:9" x14ac:dyDescent="0.15">
      <c r="A33" s="178">
        <v>32</v>
      </c>
      <c r="B33" s="178" t="s">
        <v>421</v>
      </c>
      <c r="C33" s="178" t="s">
        <v>1394</v>
      </c>
      <c r="D33" s="178" t="s">
        <v>1101</v>
      </c>
      <c r="E33" s="178" t="s">
        <v>98</v>
      </c>
      <c r="F33" s="178" t="s">
        <v>101</v>
      </c>
      <c r="G33" s="186" t="s">
        <v>354</v>
      </c>
      <c r="H33" s="178" t="s">
        <v>1686</v>
      </c>
      <c r="I33" s="181" t="s">
        <v>1687</v>
      </c>
    </row>
    <row r="34" spans="1:9" x14ac:dyDescent="0.15">
      <c r="A34" s="178">
        <v>33</v>
      </c>
      <c r="B34" s="178" t="s">
        <v>426</v>
      </c>
      <c r="C34" s="178" t="s">
        <v>1394</v>
      </c>
      <c r="D34" s="178" t="s">
        <v>1689</v>
      </c>
      <c r="E34" s="178" t="s">
        <v>140</v>
      </c>
      <c r="F34" s="178" t="s">
        <v>93</v>
      </c>
      <c r="G34" s="186" t="s">
        <v>354</v>
      </c>
      <c r="H34" s="178" t="s">
        <v>1102</v>
      </c>
      <c r="I34" s="181" t="s">
        <v>1688</v>
      </c>
    </row>
    <row r="35" spans="1:9" x14ac:dyDescent="0.15">
      <c r="A35" s="178">
        <v>34</v>
      </c>
      <c r="B35" s="178" t="s">
        <v>427</v>
      </c>
      <c r="C35" s="178" t="s">
        <v>1394</v>
      </c>
      <c r="D35" s="178" t="s">
        <v>109</v>
      </c>
      <c r="E35" s="178" t="s">
        <v>95</v>
      </c>
      <c r="F35" s="178" t="s">
        <v>93</v>
      </c>
      <c r="G35" s="186" t="s">
        <v>354</v>
      </c>
      <c r="H35" s="178" t="s">
        <v>3152</v>
      </c>
      <c r="I35" s="181" t="s">
        <v>1691</v>
      </c>
    </row>
    <row r="36" spans="1:9" x14ac:dyDescent="0.15">
      <c r="A36" s="178">
        <v>35</v>
      </c>
      <c r="B36" s="178" t="s">
        <v>428</v>
      </c>
      <c r="C36" s="178" t="s">
        <v>1394</v>
      </c>
      <c r="D36" s="178" t="s">
        <v>424</v>
      </c>
      <c r="E36" s="178" t="s">
        <v>98</v>
      </c>
      <c r="F36" s="178" t="s">
        <v>101</v>
      </c>
      <c r="G36" s="186" t="s">
        <v>354</v>
      </c>
      <c r="H36" s="178" t="s">
        <v>429</v>
      </c>
      <c r="I36" s="181" t="s">
        <v>1692</v>
      </c>
    </row>
    <row r="37" spans="1:9" x14ac:dyDescent="0.15">
      <c r="A37" s="178">
        <v>36</v>
      </c>
      <c r="B37" s="178" t="s">
        <v>430</v>
      </c>
      <c r="C37" s="178" t="s">
        <v>1394</v>
      </c>
      <c r="D37" s="178" t="s">
        <v>410</v>
      </c>
      <c r="E37" s="178" t="s">
        <v>340</v>
      </c>
      <c r="F37" s="178" t="s">
        <v>431</v>
      </c>
      <c r="G37" s="186" t="s">
        <v>354</v>
      </c>
      <c r="H37" s="178" t="s">
        <v>432</v>
      </c>
      <c r="I37" s="181" t="s">
        <v>1693</v>
      </c>
    </row>
    <row r="38" spans="1:9" x14ac:dyDescent="0.15">
      <c r="A38" s="178">
        <v>37</v>
      </c>
      <c r="B38" s="178" t="s">
        <v>433</v>
      </c>
      <c r="C38" s="178" t="s">
        <v>1394</v>
      </c>
      <c r="D38" s="178" t="s">
        <v>422</v>
      </c>
      <c r="E38" s="178" t="s">
        <v>98</v>
      </c>
      <c r="F38" s="178" t="s">
        <v>101</v>
      </c>
      <c r="G38" s="186" t="s">
        <v>354</v>
      </c>
      <c r="H38" s="178" t="s">
        <v>3475</v>
      </c>
      <c r="I38" s="181" t="s">
        <v>1694</v>
      </c>
    </row>
    <row r="39" spans="1:9" x14ac:dyDescent="0.15">
      <c r="A39" s="178">
        <v>38</v>
      </c>
      <c r="B39" s="178" t="s">
        <v>435</v>
      </c>
      <c r="C39" s="178" t="s">
        <v>1394</v>
      </c>
      <c r="D39" s="178" t="s">
        <v>422</v>
      </c>
      <c r="E39" s="178" t="s">
        <v>95</v>
      </c>
      <c r="F39" s="178" t="s">
        <v>93</v>
      </c>
      <c r="G39" s="186" t="s">
        <v>354</v>
      </c>
      <c r="H39" s="178" t="s">
        <v>1100</v>
      </c>
      <c r="I39" s="181" t="s">
        <v>1695</v>
      </c>
    </row>
    <row r="40" spans="1:9" x14ac:dyDescent="0.15">
      <c r="B40" s="178" t="s">
        <v>3104</v>
      </c>
      <c r="C40" s="178" t="s">
        <v>3105</v>
      </c>
      <c r="D40" s="178" t="s">
        <v>396</v>
      </c>
      <c r="E40" s="178" t="s">
        <v>3106</v>
      </c>
      <c r="F40" s="178" t="s">
        <v>3107</v>
      </c>
      <c r="G40" s="186" t="s">
        <v>3108</v>
      </c>
      <c r="H40" s="178" t="s">
        <v>3109</v>
      </c>
      <c r="I40" s="181" t="s">
        <v>3110</v>
      </c>
    </row>
    <row r="41" spans="1:9" x14ac:dyDescent="0.15">
      <c r="G41" s="186"/>
    </row>
    <row r="42" spans="1:9" x14ac:dyDescent="0.15">
      <c r="G42" s="186"/>
    </row>
    <row r="43" spans="1:9" x14ac:dyDescent="0.15">
      <c r="G43" s="186"/>
    </row>
    <row r="44" spans="1:9" x14ac:dyDescent="0.15">
      <c r="G44" s="186"/>
    </row>
  </sheetData>
  <phoneticPr fontId="6"/>
  <pageMargins left="0.25" right="0.25"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E258"/>
  <sheetViews>
    <sheetView view="pageBreakPreview" topLeftCell="A43" zoomScaleNormal="100" zoomScaleSheetLayoutView="100" workbookViewId="0">
      <selection activeCell="A163" sqref="A163:C163"/>
    </sheetView>
  </sheetViews>
  <sheetFormatPr defaultColWidth="2.25" defaultRowHeight="13.5" x14ac:dyDescent="0.15"/>
  <cols>
    <col min="1" max="1" width="4.125" customWidth="1"/>
    <col min="2" max="2" width="6.5" customWidth="1"/>
    <col min="3" max="3" width="90.5" customWidth="1"/>
  </cols>
  <sheetData>
    <row r="1" spans="1:3" ht="24" x14ac:dyDescent="0.15">
      <c r="A1" s="1094" t="s">
        <v>186</v>
      </c>
      <c r="B1" s="1094"/>
      <c r="C1" s="1094"/>
    </row>
    <row r="2" spans="1:3" ht="18.75" x14ac:dyDescent="0.15">
      <c r="A2" s="1099" t="s">
        <v>187</v>
      </c>
      <c r="B2" s="1099"/>
      <c r="C2" s="1099"/>
    </row>
    <row r="3" spans="1:3" x14ac:dyDescent="0.15">
      <c r="A3" s="41">
        <v>0</v>
      </c>
      <c r="B3" s="42" t="s">
        <v>188</v>
      </c>
      <c r="C3" s="41" t="s">
        <v>189</v>
      </c>
    </row>
    <row r="4" spans="1:3" x14ac:dyDescent="0.15">
      <c r="A4" s="43">
        <v>1</v>
      </c>
      <c r="B4" s="87" t="s">
        <v>190</v>
      </c>
      <c r="C4" s="43" t="s">
        <v>515</v>
      </c>
    </row>
    <row r="5" spans="1:3" x14ac:dyDescent="0.15">
      <c r="A5" s="41">
        <v>2</v>
      </c>
      <c r="B5" s="42" t="s">
        <v>518</v>
      </c>
      <c r="C5" s="41" t="s">
        <v>519</v>
      </c>
    </row>
    <row r="6" spans="1:3" x14ac:dyDescent="0.15">
      <c r="A6" s="43">
        <v>3</v>
      </c>
      <c r="B6" s="87" t="s">
        <v>191</v>
      </c>
      <c r="C6" s="43" t="s">
        <v>192</v>
      </c>
    </row>
    <row r="7" spans="1:3" x14ac:dyDescent="0.15">
      <c r="A7" s="41">
        <v>4</v>
      </c>
      <c r="B7" s="42" t="s">
        <v>193</v>
      </c>
      <c r="C7" s="41" t="s">
        <v>194</v>
      </c>
    </row>
    <row r="8" spans="1:3" x14ac:dyDescent="0.15">
      <c r="A8" s="43">
        <v>5</v>
      </c>
      <c r="B8" s="87" t="s">
        <v>195</v>
      </c>
      <c r="C8" s="43" t="s">
        <v>196</v>
      </c>
    </row>
    <row r="9" spans="1:3" x14ac:dyDescent="0.15">
      <c r="A9" s="41">
        <v>6</v>
      </c>
      <c r="B9" s="42" t="s">
        <v>197</v>
      </c>
      <c r="C9" s="41" t="s">
        <v>517</v>
      </c>
    </row>
    <row r="10" spans="1:3" x14ac:dyDescent="0.15">
      <c r="A10" s="43">
        <v>7</v>
      </c>
      <c r="B10" s="87" t="s">
        <v>516</v>
      </c>
      <c r="C10" s="43" t="s">
        <v>514</v>
      </c>
    </row>
    <row r="11" spans="1:3" x14ac:dyDescent="0.15">
      <c r="A11" s="41">
        <v>8</v>
      </c>
      <c r="B11" s="42" t="s">
        <v>198</v>
      </c>
      <c r="C11" s="41" t="s">
        <v>199</v>
      </c>
    </row>
    <row r="12" spans="1:3" x14ac:dyDescent="0.15">
      <c r="A12" s="43">
        <v>9</v>
      </c>
      <c r="B12" s="87" t="s">
        <v>200</v>
      </c>
      <c r="C12" s="43" t="s">
        <v>201</v>
      </c>
    </row>
    <row r="13" spans="1:3" x14ac:dyDescent="0.15">
      <c r="A13" s="41">
        <v>10</v>
      </c>
      <c r="B13" s="42" t="s">
        <v>512</v>
      </c>
      <c r="C13" s="41" t="s">
        <v>513</v>
      </c>
    </row>
    <row r="14" spans="1:3" x14ac:dyDescent="0.15">
      <c r="A14" s="43">
        <v>11</v>
      </c>
      <c r="B14" s="87" t="s">
        <v>510</v>
      </c>
      <c r="C14" s="43" t="s">
        <v>511</v>
      </c>
    </row>
    <row r="16" spans="1:3" ht="18.75" x14ac:dyDescent="0.15">
      <c r="A16" s="1100" t="s">
        <v>202</v>
      </c>
      <c r="B16" s="1100"/>
      <c r="C16" s="1100"/>
    </row>
    <row r="17" spans="1:5" x14ac:dyDescent="0.15">
      <c r="A17" s="41">
        <v>0</v>
      </c>
      <c r="B17" s="42" t="s">
        <v>203</v>
      </c>
      <c r="C17" s="41" t="s">
        <v>204</v>
      </c>
    </row>
    <row r="18" spans="1:5" x14ac:dyDescent="0.15">
      <c r="A18" s="44">
        <v>-1</v>
      </c>
      <c r="B18" s="88" t="s">
        <v>205</v>
      </c>
      <c r="C18" s="44" t="s">
        <v>206</v>
      </c>
    </row>
    <row r="19" spans="1:5" x14ac:dyDescent="0.15">
      <c r="A19" s="41">
        <v>-2</v>
      </c>
      <c r="B19" s="42" t="s">
        <v>207</v>
      </c>
      <c r="C19" s="41" t="s">
        <v>208</v>
      </c>
    </row>
    <row r="20" spans="1:5" x14ac:dyDescent="0.15">
      <c r="A20" s="44">
        <v>-3</v>
      </c>
      <c r="B20" s="88" t="s">
        <v>209</v>
      </c>
      <c r="C20" s="44" t="s">
        <v>210</v>
      </c>
    </row>
    <row r="21" spans="1:5" x14ac:dyDescent="0.15">
      <c r="A21" s="41">
        <v>-4</v>
      </c>
      <c r="B21" s="42" t="s">
        <v>211</v>
      </c>
      <c r="C21" s="41" t="s">
        <v>212</v>
      </c>
    </row>
    <row r="22" spans="1:5" x14ac:dyDescent="0.15">
      <c r="A22" s="44">
        <v>-5</v>
      </c>
      <c r="B22" s="88" t="s">
        <v>213</v>
      </c>
      <c r="C22" s="44" t="s">
        <v>214</v>
      </c>
    </row>
    <row r="23" spans="1:5" x14ac:dyDescent="0.15">
      <c r="A23" s="41">
        <v>-6</v>
      </c>
      <c r="B23" s="42" t="s">
        <v>215</v>
      </c>
      <c r="C23" s="41" t="s">
        <v>216</v>
      </c>
    </row>
    <row r="24" spans="1:5" x14ac:dyDescent="0.15">
      <c r="A24" s="44">
        <v>-7</v>
      </c>
      <c r="B24" s="88" t="s">
        <v>217</v>
      </c>
      <c r="C24" s="44" t="s">
        <v>218</v>
      </c>
    </row>
    <row r="25" spans="1:5" x14ac:dyDescent="0.15">
      <c r="A25" s="41">
        <v>-8</v>
      </c>
      <c r="B25" s="42" t="s">
        <v>219</v>
      </c>
      <c r="C25" s="41" t="s">
        <v>220</v>
      </c>
    </row>
    <row r="26" spans="1:5" x14ac:dyDescent="0.15">
      <c r="A26" s="44">
        <v>-9</v>
      </c>
      <c r="B26" s="88" t="s">
        <v>225</v>
      </c>
      <c r="C26" s="44" t="s">
        <v>226</v>
      </c>
    </row>
    <row r="27" spans="1:5" x14ac:dyDescent="0.15">
      <c r="A27" s="41">
        <v>-10</v>
      </c>
      <c r="B27" s="42" t="s">
        <v>223</v>
      </c>
      <c r="C27" s="41" t="s">
        <v>224</v>
      </c>
    </row>
    <row r="28" spans="1:5" x14ac:dyDescent="0.15">
      <c r="A28" s="44">
        <v>-11</v>
      </c>
      <c r="B28" s="88" t="s">
        <v>221</v>
      </c>
      <c r="C28" s="44" t="s">
        <v>222</v>
      </c>
    </row>
    <row r="30" spans="1:5" ht="24" x14ac:dyDescent="0.15">
      <c r="A30" s="1093" t="s">
        <v>847</v>
      </c>
      <c r="B30" s="1093"/>
      <c r="C30" s="1093"/>
      <c r="D30" s="235"/>
      <c r="E30" s="235"/>
    </row>
    <row r="31" spans="1:5" x14ac:dyDescent="0.15">
      <c r="A31" s="41">
        <v>1</v>
      </c>
      <c r="B31" s="41" t="s">
        <v>917</v>
      </c>
      <c r="C31" s="41" t="s">
        <v>848</v>
      </c>
    </row>
    <row r="32" spans="1:5" x14ac:dyDescent="0.15">
      <c r="A32" s="217">
        <v>2</v>
      </c>
      <c r="B32" s="217" t="s">
        <v>921</v>
      </c>
      <c r="C32" s="217" t="s">
        <v>849</v>
      </c>
    </row>
    <row r="33" spans="1:3" x14ac:dyDescent="0.15">
      <c r="A33" s="41">
        <v>3</v>
      </c>
      <c r="B33" s="41" t="s">
        <v>918</v>
      </c>
      <c r="C33" s="41" t="s">
        <v>2666</v>
      </c>
    </row>
    <row r="34" spans="1:3" x14ac:dyDescent="0.15">
      <c r="A34" s="217">
        <v>4</v>
      </c>
      <c r="B34" s="217" t="s">
        <v>922</v>
      </c>
      <c r="C34" s="217" t="s">
        <v>850</v>
      </c>
    </row>
    <row r="35" spans="1:3" x14ac:dyDescent="0.15">
      <c r="A35" s="41">
        <v>5</v>
      </c>
      <c r="B35" s="41" t="s">
        <v>923</v>
      </c>
      <c r="C35" s="41" t="s">
        <v>851</v>
      </c>
    </row>
    <row r="36" spans="1:3" x14ac:dyDescent="0.15">
      <c r="A36" s="217">
        <v>6</v>
      </c>
      <c r="B36" s="217" t="s">
        <v>920</v>
      </c>
      <c r="C36" s="217" t="s">
        <v>852</v>
      </c>
    </row>
    <row r="37" spans="1:3" x14ac:dyDescent="0.15">
      <c r="A37" s="41">
        <v>7</v>
      </c>
      <c r="B37" s="41" t="s">
        <v>920</v>
      </c>
      <c r="C37" s="41" t="s">
        <v>853</v>
      </c>
    </row>
    <row r="38" spans="1:3" x14ac:dyDescent="0.15">
      <c r="A38" s="217">
        <v>8</v>
      </c>
      <c r="B38" s="217" t="s">
        <v>919</v>
      </c>
      <c r="C38" s="217" t="s">
        <v>854</v>
      </c>
    </row>
    <row r="39" spans="1:3" x14ac:dyDescent="0.15">
      <c r="A39" s="41">
        <v>9</v>
      </c>
      <c r="B39" s="41" t="s">
        <v>925</v>
      </c>
      <c r="C39" s="41" t="s">
        <v>855</v>
      </c>
    </row>
    <row r="40" spans="1:3" x14ac:dyDescent="0.15">
      <c r="A40" s="217">
        <v>10</v>
      </c>
      <c r="B40" s="217" t="s">
        <v>924</v>
      </c>
      <c r="C40" s="217" t="s">
        <v>856</v>
      </c>
    </row>
    <row r="42" spans="1:3" ht="24" x14ac:dyDescent="0.15">
      <c r="A42" s="1094" t="s">
        <v>227</v>
      </c>
      <c r="B42" s="1094"/>
      <c r="C42" s="1094"/>
    </row>
    <row r="43" spans="1:3" ht="18.75" x14ac:dyDescent="0.15">
      <c r="A43" s="1101" t="s">
        <v>228</v>
      </c>
      <c r="B43" s="1101"/>
      <c r="C43" s="1101"/>
    </row>
    <row r="44" spans="1:3" x14ac:dyDescent="0.15">
      <c r="A44" s="41">
        <v>1</v>
      </c>
      <c r="B44" s="42" t="s">
        <v>229</v>
      </c>
      <c r="C44" s="41" t="s">
        <v>230</v>
      </c>
    </row>
    <row r="45" spans="1:3" x14ac:dyDescent="0.15">
      <c r="A45" s="44">
        <v>2</v>
      </c>
      <c r="B45" s="88" t="s">
        <v>231</v>
      </c>
      <c r="C45" s="44" t="s">
        <v>232</v>
      </c>
    </row>
    <row r="46" spans="1:3" x14ac:dyDescent="0.15">
      <c r="A46" s="41">
        <v>3</v>
      </c>
      <c r="B46" s="42" t="s">
        <v>233</v>
      </c>
      <c r="C46" s="41" t="s">
        <v>234</v>
      </c>
    </row>
    <row r="47" spans="1:3" x14ac:dyDescent="0.15">
      <c r="A47" s="44">
        <v>4</v>
      </c>
      <c r="B47" s="88" t="s">
        <v>195</v>
      </c>
      <c r="C47" s="44" t="s">
        <v>235</v>
      </c>
    </row>
    <row r="48" spans="1:3" x14ac:dyDescent="0.15">
      <c r="A48" s="41">
        <v>5</v>
      </c>
      <c r="B48" s="42" t="s">
        <v>529</v>
      </c>
      <c r="C48" s="41" t="s">
        <v>530</v>
      </c>
    </row>
    <row r="49" spans="1:3" x14ac:dyDescent="0.15">
      <c r="A49" s="44">
        <v>6</v>
      </c>
      <c r="B49" s="88" t="s">
        <v>236</v>
      </c>
      <c r="C49" s="44" t="s">
        <v>237</v>
      </c>
    </row>
    <row r="50" spans="1:3" x14ac:dyDescent="0.15">
      <c r="A50" s="41">
        <v>7</v>
      </c>
      <c r="B50" s="42" t="s">
        <v>238</v>
      </c>
      <c r="C50" s="41" t="s">
        <v>239</v>
      </c>
    </row>
    <row r="51" spans="1:3" x14ac:dyDescent="0.15">
      <c r="A51" s="44">
        <v>8</v>
      </c>
      <c r="B51" s="88" t="s">
        <v>240</v>
      </c>
      <c r="C51" s="44" t="s">
        <v>241</v>
      </c>
    </row>
    <row r="52" spans="1:3" x14ac:dyDescent="0.15">
      <c r="A52" s="41">
        <v>9</v>
      </c>
      <c r="B52" s="42" t="s">
        <v>242</v>
      </c>
      <c r="C52" s="41" t="s">
        <v>243</v>
      </c>
    </row>
    <row r="53" spans="1:3" x14ac:dyDescent="0.15">
      <c r="A53" s="44">
        <v>10</v>
      </c>
      <c r="B53" s="88" t="s">
        <v>244</v>
      </c>
      <c r="C53" s="44" t="s">
        <v>520</v>
      </c>
    </row>
    <row r="54" spans="1:3" x14ac:dyDescent="0.15">
      <c r="A54" s="41">
        <v>11</v>
      </c>
      <c r="B54" s="42" t="s">
        <v>245</v>
      </c>
      <c r="C54" s="41" t="s">
        <v>246</v>
      </c>
    </row>
    <row r="56" spans="1:3" ht="18.75" x14ac:dyDescent="0.15">
      <c r="A56" s="1092" t="s">
        <v>247</v>
      </c>
      <c r="B56" s="1092"/>
      <c r="C56" s="1092"/>
    </row>
    <row r="57" spans="1:3" x14ac:dyDescent="0.15">
      <c r="A57" s="41">
        <v>-1</v>
      </c>
      <c r="B57" s="70" t="s">
        <v>508</v>
      </c>
      <c r="C57" s="41" t="s">
        <v>509</v>
      </c>
    </row>
    <row r="58" spans="1:3" x14ac:dyDescent="0.15">
      <c r="A58" s="45">
        <v>-2</v>
      </c>
      <c r="B58" s="89" t="s">
        <v>248</v>
      </c>
      <c r="C58" s="45" t="s">
        <v>249</v>
      </c>
    </row>
    <row r="59" spans="1:3" x14ac:dyDescent="0.15">
      <c r="A59" s="41">
        <v>-3</v>
      </c>
      <c r="B59" s="70" t="s">
        <v>250</v>
      </c>
      <c r="C59" s="41" t="s">
        <v>251</v>
      </c>
    </row>
    <row r="60" spans="1:3" x14ac:dyDescent="0.15">
      <c r="A60" s="45">
        <v>-4</v>
      </c>
      <c r="B60" s="89" t="s">
        <v>207</v>
      </c>
      <c r="C60" s="45" t="s">
        <v>252</v>
      </c>
    </row>
    <row r="61" spans="1:3" x14ac:dyDescent="0.15">
      <c r="A61" s="41">
        <v>-5</v>
      </c>
      <c r="B61" s="70" t="s">
        <v>253</v>
      </c>
      <c r="C61" s="41" t="s">
        <v>254</v>
      </c>
    </row>
    <row r="62" spans="1:3" x14ac:dyDescent="0.15">
      <c r="A62" s="45">
        <v>-6</v>
      </c>
      <c r="B62" s="89" t="s">
        <v>255</v>
      </c>
      <c r="C62" s="45" t="s">
        <v>256</v>
      </c>
    </row>
    <row r="63" spans="1:3" x14ac:dyDescent="0.15">
      <c r="A63" s="41">
        <v>-7</v>
      </c>
      <c r="B63" s="70" t="s">
        <v>215</v>
      </c>
      <c r="C63" s="41" t="s">
        <v>257</v>
      </c>
    </row>
    <row r="64" spans="1:3" x14ac:dyDescent="0.15">
      <c r="A64" s="45">
        <v>-8</v>
      </c>
      <c r="B64" s="89" t="s">
        <v>258</v>
      </c>
      <c r="C64" s="45" t="s">
        <v>259</v>
      </c>
    </row>
    <row r="65" spans="1:3" x14ac:dyDescent="0.15">
      <c r="A65" s="41">
        <v>-9</v>
      </c>
      <c r="B65" s="70" t="s">
        <v>260</v>
      </c>
      <c r="C65" s="41" t="s">
        <v>261</v>
      </c>
    </row>
    <row r="66" spans="1:3" x14ac:dyDescent="0.15">
      <c r="A66" s="45">
        <v>-10</v>
      </c>
      <c r="B66" s="89" t="s">
        <v>262</v>
      </c>
      <c r="C66" s="45" t="s">
        <v>263</v>
      </c>
    </row>
    <row r="67" spans="1:3" x14ac:dyDescent="0.15">
      <c r="A67" s="41">
        <v>-11</v>
      </c>
      <c r="B67" s="70" t="s">
        <v>245</v>
      </c>
      <c r="C67" s="41" t="s">
        <v>246</v>
      </c>
    </row>
    <row r="68" spans="1:3" s="158" customFormat="1" ht="14.25" thickBot="1" x14ac:dyDescent="0.2">
      <c r="A68" s="8"/>
      <c r="B68" s="234"/>
      <c r="C68" s="8"/>
    </row>
    <row r="69" spans="1:3" s="158" customFormat="1" ht="24.75" thickBot="1" x14ac:dyDescent="0.2">
      <c r="A69" s="209" t="s">
        <v>2699</v>
      </c>
      <c r="B69" s="238" t="s">
        <v>2700</v>
      </c>
      <c r="C69" s="239" t="s">
        <v>2697</v>
      </c>
    </row>
    <row r="70" spans="1:3" s="158" customFormat="1" x14ac:dyDescent="0.15">
      <c r="A70" s="1096" t="s">
        <v>2701</v>
      </c>
      <c r="B70" s="2">
        <v>1</v>
      </c>
      <c r="C70" s="237" t="s">
        <v>2678</v>
      </c>
    </row>
    <row r="71" spans="1:3" s="158" customFormat="1" x14ac:dyDescent="0.15">
      <c r="A71" s="1084"/>
      <c r="B71" s="217">
        <v>2</v>
      </c>
      <c r="C71" s="240" t="s">
        <v>2686</v>
      </c>
    </row>
    <row r="72" spans="1:3" s="158" customFormat="1" x14ac:dyDescent="0.15">
      <c r="A72" s="1084"/>
      <c r="B72" s="1">
        <v>3</v>
      </c>
      <c r="C72" s="236" t="s">
        <v>2679</v>
      </c>
    </row>
    <row r="73" spans="1:3" s="158" customFormat="1" x14ac:dyDescent="0.15">
      <c r="A73" s="1084"/>
      <c r="B73" s="217">
        <v>4</v>
      </c>
      <c r="C73" s="240" t="s">
        <v>2680</v>
      </c>
    </row>
    <row r="74" spans="1:3" s="158" customFormat="1" x14ac:dyDescent="0.15">
      <c r="A74" s="1084"/>
      <c r="B74" s="1">
        <v>5</v>
      </c>
      <c r="C74" s="236" t="s">
        <v>2681</v>
      </c>
    </row>
    <row r="75" spans="1:3" s="158" customFormat="1" x14ac:dyDescent="0.15">
      <c r="A75" s="1084"/>
      <c r="B75" s="217">
        <v>6</v>
      </c>
      <c r="C75" s="240" t="s">
        <v>2682</v>
      </c>
    </row>
    <row r="76" spans="1:3" s="158" customFormat="1" x14ac:dyDescent="0.15">
      <c r="A76" s="1084"/>
      <c r="B76" s="1">
        <v>7</v>
      </c>
      <c r="C76" s="236" t="s">
        <v>2683</v>
      </c>
    </row>
    <row r="77" spans="1:3" s="158" customFormat="1" ht="13.5" customHeight="1" x14ac:dyDescent="0.15">
      <c r="A77" s="1084"/>
      <c r="B77" s="217">
        <v>8</v>
      </c>
      <c r="C77" s="240" t="s">
        <v>2684</v>
      </c>
    </row>
    <row r="78" spans="1:3" s="158" customFormat="1" ht="13.5" customHeight="1" x14ac:dyDescent="0.15">
      <c r="A78" s="1084"/>
      <c r="B78" s="1">
        <v>9</v>
      </c>
      <c r="C78" s="236" t="s">
        <v>2685</v>
      </c>
    </row>
    <row r="79" spans="1:3" s="158" customFormat="1" ht="13.5" customHeight="1" x14ac:dyDescent="0.15">
      <c r="A79" s="1084"/>
      <c r="B79" s="217">
        <v>10</v>
      </c>
      <c r="C79" s="240" t="s">
        <v>2687</v>
      </c>
    </row>
    <row r="80" spans="1:3" s="158" customFormat="1" ht="13.5" customHeight="1" x14ac:dyDescent="0.15">
      <c r="A80" s="1084" t="s">
        <v>2702</v>
      </c>
      <c r="B80" s="1">
        <v>1</v>
      </c>
      <c r="C80" s="1" t="s">
        <v>2696</v>
      </c>
    </row>
    <row r="81" spans="1:3" s="158" customFormat="1" ht="13.5" customHeight="1" x14ac:dyDescent="0.15">
      <c r="A81" s="1084"/>
      <c r="B81" s="217">
        <v>2</v>
      </c>
      <c r="C81" s="217" t="s">
        <v>2688</v>
      </c>
    </row>
    <row r="82" spans="1:3" s="158" customFormat="1" ht="13.5" customHeight="1" x14ac:dyDescent="0.15">
      <c r="A82" s="1084"/>
      <c r="B82" s="1">
        <v>3</v>
      </c>
      <c r="C82" s="1" t="s">
        <v>2689</v>
      </c>
    </row>
    <row r="83" spans="1:3" s="158" customFormat="1" ht="13.5" customHeight="1" x14ac:dyDescent="0.15">
      <c r="A83" s="1084"/>
      <c r="B83" s="217">
        <v>4</v>
      </c>
      <c r="C83" s="217" t="s">
        <v>2703</v>
      </c>
    </row>
    <row r="84" spans="1:3" s="158" customFormat="1" ht="13.5" customHeight="1" x14ac:dyDescent="0.15">
      <c r="A84" s="1084"/>
      <c r="B84" s="1">
        <v>5</v>
      </c>
      <c r="C84" s="1" t="s">
        <v>2690</v>
      </c>
    </row>
    <row r="85" spans="1:3" s="158" customFormat="1" ht="13.5" customHeight="1" x14ac:dyDescent="0.15">
      <c r="A85" s="1084"/>
      <c r="B85" s="217">
        <v>6</v>
      </c>
      <c r="C85" s="217" t="s">
        <v>2691</v>
      </c>
    </row>
    <row r="86" spans="1:3" s="158" customFormat="1" ht="13.5" customHeight="1" x14ac:dyDescent="0.15">
      <c r="A86" s="1084"/>
      <c r="B86" s="1">
        <v>7</v>
      </c>
      <c r="C86" s="1" t="s">
        <v>2692</v>
      </c>
    </row>
    <row r="87" spans="1:3" s="158" customFormat="1" ht="13.5" customHeight="1" x14ac:dyDescent="0.15">
      <c r="A87" s="1084"/>
      <c r="B87" s="217">
        <v>8</v>
      </c>
      <c r="C87" s="217" t="s">
        <v>2693</v>
      </c>
    </row>
    <row r="88" spans="1:3" s="158" customFormat="1" ht="13.5" customHeight="1" x14ac:dyDescent="0.15">
      <c r="A88" s="1084"/>
      <c r="B88" s="1">
        <v>9</v>
      </c>
      <c r="C88" s="1" t="s">
        <v>2695</v>
      </c>
    </row>
    <row r="89" spans="1:3" s="158" customFormat="1" ht="13.5" customHeight="1" x14ac:dyDescent="0.15">
      <c r="A89" s="1084"/>
      <c r="B89" s="217">
        <v>10</v>
      </c>
      <c r="C89" s="217" t="s">
        <v>2694</v>
      </c>
    </row>
    <row r="90" spans="1:3" s="158" customFormat="1" ht="13.5" customHeight="1" x14ac:dyDescent="0.15">
      <c r="A90" s="1097" t="s">
        <v>245</v>
      </c>
      <c r="B90" s="1098"/>
      <c r="C90" s="1" t="s">
        <v>2698</v>
      </c>
    </row>
    <row r="92" spans="1:3" ht="24" x14ac:dyDescent="0.15">
      <c r="A92" s="1093" t="s">
        <v>264</v>
      </c>
      <c r="B92" s="1093"/>
      <c r="C92" s="1093"/>
    </row>
    <row r="93" spans="1:3" ht="40.5" x14ac:dyDescent="0.15">
      <c r="A93" s="41">
        <v>1</v>
      </c>
      <c r="B93" s="225" t="s">
        <v>265</v>
      </c>
      <c r="C93" s="46" t="s">
        <v>3193</v>
      </c>
    </row>
    <row r="94" spans="1:3" ht="30" customHeight="1" x14ac:dyDescent="0.15">
      <c r="A94" s="47">
        <v>2</v>
      </c>
      <c r="B94" s="71" t="s">
        <v>266</v>
      </c>
      <c r="C94" s="48" t="s">
        <v>3191</v>
      </c>
    </row>
    <row r="95" spans="1:3" ht="30" customHeight="1" x14ac:dyDescent="0.15">
      <c r="A95" s="84">
        <v>3</v>
      </c>
      <c r="B95" s="90" t="s">
        <v>267</v>
      </c>
      <c r="C95" s="85" t="s">
        <v>3394</v>
      </c>
    </row>
    <row r="96" spans="1:3" ht="42.75" customHeight="1" x14ac:dyDescent="0.15">
      <c r="A96" s="47">
        <v>4</v>
      </c>
      <c r="B96" s="71" t="s">
        <v>268</v>
      </c>
      <c r="C96" s="48" t="s">
        <v>3194</v>
      </c>
    </row>
    <row r="97" spans="1:3" ht="27" x14ac:dyDescent="0.15">
      <c r="A97" s="84">
        <v>5</v>
      </c>
      <c r="B97" s="90" t="s">
        <v>269</v>
      </c>
      <c r="C97" s="85" t="s">
        <v>3195</v>
      </c>
    </row>
    <row r="98" spans="1:3" ht="31.5" customHeight="1" x14ac:dyDescent="0.15">
      <c r="A98" s="47">
        <v>6</v>
      </c>
      <c r="B98" s="71" t="s">
        <v>270</v>
      </c>
      <c r="C98" s="48" t="s">
        <v>3174</v>
      </c>
    </row>
    <row r="99" spans="1:3" s="158" customFormat="1" ht="31.5" customHeight="1" x14ac:dyDescent="0.15">
      <c r="A99" s="1">
        <v>7</v>
      </c>
      <c r="B99" s="86" t="s">
        <v>1161</v>
      </c>
      <c r="C99" s="53" t="s">
        <v>3192</v>
      </c>
    </row>
    <row r="100" spans="1:3" ht="31.5" customHeight="1" x14ac:dyDescent="0.15">
      <c r="A100" s="47">
        <v>8</v>
      </c>
      <c r="B100" s="71" t="s">
        <v>271</v>
      </c>
      <c r="C100" s="48" t="s">
        <v>3175</v>
      </c>
    </row>
    <row r="101" spans="1:3" ht="27" x14ac:dyDescent="0.15">
      <c r="A101" s="1">
        <v>9</v>
      </c>
      <c r="B101" s="90" t="s">
        <v>272</v>
      </c>
      <c r="C101" s="85" t="s">
        <v>3395</v>
      </c>
    </row>
    <row r="102" spans="1:3" ht="27" x14ac:dyDescent="0.15">
      <c r="A102" s="47">
        <v>10</v>
      </c>
      <c r="B102" s="71" t="s">
        <v>211</v>
      </c>
      <c r="C102" s="48" t="s">
        <v>3396</v>
      </c>
    </row>
    <row r="103" spans="1:3" s="158" customFormat="1" ht="40.5" x14ac:dyDescent="0.15">
      <c r="A103" s="1">
        <v>11</v>
      </c>
      <c r="B103" s="86" t="s">
        <v>1907</v>
      </c>
      <c r="C103" s="53" t="s">
        <v>3397</v>
      </c>
    </row>
    <row r="104" spans="1:3" ht="27" x14ac:dyDescent="0.15">
      <c r="A104" s="161">
        <v>12</v>
      </c>
      <c r="B104" s="162" t="s">
        <v>274</v>
      </c>
      <c r="C104" s="168" t="s">
        <v>937</v>
      </c>
    </row>
    <row r="105" spans="1:3" ht="40.5" x14ac:dyDescent="0.15">
      <c r="A105" s="166">
        <v>13</v>
      </c>
      <c r="B105" s="163" t="s">
        <v>275</v>
      </c>
      <c r="C105" s="169" t="s">
        <v>3196</v>
      </c>
    </row>
    <row r="106" spans="1:3" ht="67.5" x14ac:dyDescent="0.15">
      <c r="A106" s="164">
        <v>14</v>
      </c>
      <c r="B106" s="165" t="s">
        <v>273</v>
      </c>
      <c r="C106" s="168" t="s">
        <v>3198</v>
      </c>
    </row>
    <row r="107" spans="1:3" ht="27" x14ac:dyDescent="0.15">
      <c r="A107" s="167">
        <v>15</v>
      </c>
      <c r="B107" s="92" t="s">
        <v>1908</v>
      </c>
      <c r="C107" s="170" t="s">
        <v>3197</v>
      </c>
    </row>
    <row r="108" spans="1:3" ht="34.5" customHeight="1" x14ac:dyDescent="0.15">
      <c r="A108" s="51">
        <v>16</v>
      </c>
      <c r="B108" s="93" t="s">
        <v>276</v>
      </c>
      <c r="C108" s="52" t="s">
        <v>3199</v>
      </c>
    </row>
    <row r="110" spans="1:3" ht="24" x14ac:dyDescent="0.15">
      <c r="A110" s="1094" t="s">
        <v>277</v>
      </c>
      <c r="B110" s="1094"/>
      <c r="C110" s="1094"/>
    </row>
    <row r="111" spans="1:3" ht="67.5" x14ac:dyDescent="0.15">
      <c r="A111" s="41">
        <v>1</v>
      </c>
      <c r="B111" s="42" t="s">
        <v>278</v>
      </c>
      <c r="C111" s="46" t="s">
        <v>2432</v>
      </c>
    </row>
    <row r="112" spans="1:3" ht="40.5" customHeight="1" x14ac:dyDescent="0.15">
      <c r="A112" s="1">
        <v>2</v>
      </c>
      <c r="B112" s="86" t="s">
        <v>279</v>
      </c>
      <c r="C112" s="53" t="s">
        <v>2433</v>
      </c>
    </row>
    <row r="113" spans="1:3" s="158" customFormat="1" ht="40.5" customHeight="1" x14ac:dyDescent="0.15">
      <c r="A113" s="1">
        <v>3</v>
      </c>
      <c r="B113" s="86" t="s">
        <v>2434</v>
      </c>
      <c r="C113" s="53" t="s">
        <v>3398</v>
      </c>
    </row>
    <row r="114" spans="1:3" ht="39.75" customHeight="1" x14ac:dyDescent="0.15">
      <c r="A114" s="54">
        <v>4</v>
      </c>
      <c r="B114" s="94" t="s">
        <v>280</v>
      </c>
      <c r="C114" s="55" t="s">
        <v>3200</v>
      </c>
    </row>
    <row r="115" spans="1:3" ht="39.75" customHeight="1" x14ac:dyDescent="0.15">
      <c r="A115" s="49">
        <v>5</v>
      </c>
      <c r="B115" s="91" t="s">
        <v>281</v>
      </c>
      <c r="C115" s="50" t="s">
        <v>3201</v>
      </c>
    </row>
    <row r="116" spans="1:3" ht="39.75" customHeight="1" x14ac:dyDescent="0.15">
      <c r="A116" s="155">
        <v>6</v>
      </c>
      <c r="B116" s="156" t="s">
        <v>938</v>
      </c>
      <c r="C116" s="157" t="s">
        <v>3202</v>
      </c>
    </row>
    <row r="117" spans="1:3" ht="24" x14ac:dyDescent="0.15">
      <c r="A117" s="1094" t="s">
        <v>282</v>
      </c>
      <c r="B117" s="1094"/>
      <c r="C117" s="1094"/>
    </row>
    <row r="118" spans="1:3" x14ac:dyDescent="0.15">
      <c r="A118" s="1095" t="s">
        <v>283</v>
      </c>
      <c r="B118" s="1095"/>
      <c r="C118" s="46" t="s">
        <v>284</v>
      </c>
    </row>
    <row r="119" spans="1:3" x14ac:dyDescent="0.15">
      <c r="A119" s="1095" t="s">
        <v>285</v>
      </c>
      <c r="B119" s="1095"/>
      <c r="C119" s="46" t="s">
        <v>286</v>
      </c>
    </row>
    <row r="120" spans="1:3" x14ac:dyDescent="0.15">
      <c r="A120" s="1105" t="s">
        <v>287</v>
      </c>
      <c r="B120" s="1105"/>
      <c r="C120" s="46" t="s">
        <v>939</v>
      </c>
    </row>
    <row r="121" spans="1:3" x14ac:dyDescent="0.15">
      <c r="A121" s="1111" t="s">
        <v>926</v>
      </c>
      <c r="B121" s="1112"/>
      <c r="C121" s="46" t="s">
        <v>940</v>
      </c>
    </row>
    <row r="122" spans="1:3" ht="27" x14ac:dyDescent="0.15">
      <c r="A122" s="1108" t="s">
        <v>288</v>
      </c>
      <c r="B122" s="1108"/>
      <c r="C122" s="46" t="s">
        <v>941</v>
      </c>
    </row>
    <row r="123" spans="1:3" x14ac:dyDescent="0.15">
      <c r="A123" s="1108" t="s">
        <v>289</v>
      </c>
      <c r="B123" s="1108"/>
      <c r="C123" s="46" t="s">
        <v>290</v>
      </c>
    </row>
    <row r="124" spans="1:3" x14ac:dyDescent="0.15">
      <c r="A124" s="1111" t="s">
        <v>942</v>
      </c>
      <c r="B124" s="1112"/>
      <c r="C124" s="46"/>
    </row>
    <row r="125" spans="1:3" x14ac:dyDescent="0.15">
      <c r="A125" s="1109" t="s">
        <v>291</v>
      </c>
      <c r="B125" s="1109"/>
      <c r="C125" s="46" t="s">
        <v>292</v>
      </c>
    </row>
    <row r="126" spans="1:3" x14ac:dyDescent="0.15">
      <c r="A126" s="1108" t="s">
        <v>943</v>
      </c>
      <c r="B126" s="1108"/>
      <c r="C126" s="46" t="s">
        <v>293</v>
      </c>
    </row>
    <row r="127" spans="1:3" ht="27" x14ac:dyDescent="0.15">
      <c r="A127" s="1110" t="s">
        <v>294</v>
      </c>
      <c r="B127" s="1110"/>
      <c r="C127" s="46" t="s">
        <v>295</v>
      </c>
    </row>
    <row r="128" spans="1:3" x14ac:dyDescent="0.15">
      <c r="A128" s="1113" t="s">
        <v>942</v>
      </c>
      <c r="B128" s="1114"/>
      <c r="C128" s="46"/>
    </row>
    <row r="129" spans="1:3" x14ac:dyDescent="0.15">
      <c r="A129" s="1106" t="s">
        <v>291</v>
      </c>
      <c r="B129" s="1106"/>
      <c r="C129" s="46" t="s">
        <v>292</v>
      </c>
    </row>
    <row r="130" spans="1:3" ht="27" x14ac:dyDescent="0.15">
      <c r="A130" s="1107" t="s">
        <v>944</v>
      </c>
      <c r="B130" s="1107"/>
      <c r="C130" s="46" t="s">
        <v>296</v>
      </c>
    </row>
    <row r="131" spans="1:3" ht="48.75" customHeight="1" x14ac:dyDescent="0.15">
      <c r="A131" s="1107" t="s">
        <v>297</v>
      </c>
      <c r="B131" s="1107"/>
      <c r="C131" s="46" t="s">
        <v>298</v>
      </c>
    </row>
    <row r="132" spans="1:3" ht="43.5" customHeight="1" x14ac:dyDescent="0.15">
      <c r="A132" s="1106" t="s">
        <v>299</v>
      </c>
      <c r="B132" s="1106"/>
      <c r="C132" s="46" t="s">
        <v>300</v>
      </c>
    </row>
    <row r="133" spans="1:3" x14ac:dyDescent="0.15">
      <c r="A133" s="1107" t="s">
        <v>301</v>
      </c>
      <c r="B133" s="1107"/>
      <c r="C133" s="46" t="s">
        <v>284</v>
      </c>
    </row>
    <row r="134" spans="1:3" x14ac:dyDescent="0.15">
      <c r="A134" s="1102" t="s">
        <v>285</v>
      </c>
      <c r="B134" s="1102"/>
      <c r="C134" s="46" t="s">
        <v>302</v>
      </c>
    </row>
    <row r="135" spans="1:3" x14ac:dyDescent="0.15">
      <c r="A135" s="1102" t="s">
        <v>303</v>
      </c>
      <c r="B135" s="1102"/>
      <c r="C135" s="46" t="s">
        <v>304</v>
      </c>
    </row>
    <row r="136" spans="1:3" x14ac:dyDescent="0.15">
      <c r="A136" s="56"/>
      <c r="B136" s="56"/>
      <c r="C136" s="39"/>
    </row>
    <row r="137" spans="1:3" s="60" customFormat="1" x14ac:dyDescent="0.15">
      <c r="A137" s="58"/>
      <c r="B137" s="58"/>
      <c r="C137" s="59"/>
    </row>
    <row r="138" spans="1:3" s="60" customFormat="1" ht="24" x14ac:dyDescent="0.15">
      <c r="C138" s="61" t="s">
        <v>305</v>
      </c>
    </row>
    <row r="139" spans="1:3" s="60" customFormat="1" ht="17.25" x14ac:dyDescent="0.15">
      <c r="A139" s="1104" t="s">
        <v>306</v>
      </c>
      <c r="B139" s="1104"/>
      <c r="C139" s="62" t="s">
        <v>307</v>
      </c>
    </row>
    <row r="140" spans="1:3" x14ac:dyDescent="0.15">
      <c r="A140" s="63"/>
      <c r="B140" s="41" t="s">
        <v>308</v>
      </c>
      <c r="C140" s="57" t="s">
        <v>309</v>
      </c>
    </row>
    <row r="141" spans="1:3" x14ac:dyDescent="0.15">
      <c r="A141" s="64"/>
      <c r="B141" s="41" t="s">
        <v>310</v>
      </c>
      <c r="C141" s="57" t="s">
        <v>526</v>
      </c>
    </row>
    <row r="142" spans="1:3" ht="17.25" x14ac:dyDescent="0.15">
      <c r="A142" s="1103" t="s">
        <v>311</v>
      </c>
      <c r="B142" s="1103"/>
      <c r="C142" s="65" t="s">
        <v>312</v>
      </c>
    </row>
    <row r="143" spans="1:3" x14ac:dyDescent="0.15">
      <c r="A143" s="63"/>
      <c r="B143" s="41" t="s">
        <v>313</v>
      </c>
      <c r="C143" s="57" t="s">
        <v>314</v>
      </c>
    </row>
    <row r="144" spans="1:3" x14ac:dyDescent="0.15">
      <c r="A144" s="64"/>
      <c r="B144" s="41" t="s">
        <v>315</v>
      </c>
      <c r="C144" s="57" t="s">
        <v>527</v>
      </c>
    </row>
    <row r="145" spans="1:3" ht="17.25" x14ac:dyDescent="0.15">
      <c r="A145" s="1120" t="s">
        <v>316</v>
      </c>
      <c r="B145" s="1120"/>
      <c r="C145" s="66" t="s">
        <v>317</v>
      </c>
    </row>
    <row r="146" spans="1:3" x14ac:dyDescent="0.15">
      <c r="A146" s="63"/>
      <c r="B146" s="41" t="s">
        <v>318</v>
      </c>
      <c r="C146" s="57" t="s">
        <v>528</v>
      </c>
    </row>
    <row r="147" spans="1:3" x14ac:dyDescent="0.15">
      <c r="A147" s="8"/>
    </row>
    <row r="149" spans="1:3" ht="24" customHeight="1" x14ac:dyDescent="0.15">
      <c r="A149" s="1121" t="s">
        <v>319</v>
      </c>
      <c r="B149" s="1121"/>
      <c r="C149" s="1121"/>
    </row>
    <row r="150" spans="1:3" ht="27" x14ac:dyDescent="0.15">
      <c r="A150" s="1122" t="s">
        <v>844</v>
      </c>
      <c r="B150" s="1122"/>
      <c r="C150" s="57" t="s">
        <v>320</v>
      </c>
    </row>
    <row r="151" spans="1:3" ht="18.75" x14ac:dyDescent="0.15">
      <c r="A151" s="1123" t="s">
        <v>845</v>
      </c>
      <c r="B151" s="1123"/>
      <c r="C151" s="57" t="s">
        <v>321</v>
      </c>
    </row>
    <row r="152" spans="1:3" ht="18.75" x14ac:dyDescent="0.15">
      <c r="A152" s="1123" t="s">
        <v>846</v>
      </c>
      <c r="B152" s="1123"/>
      <c r="C152" s="57" t="s">
        <v>322</v>
      </c>
    </row>
    <row r="153" spans="1:3" ht="18.75" x14ac:dyDescent="0.15">
      <c r="A153" s="1123" t="s">
        <v>843</v>
      </c>
      <c r="B153" s="1123"/>
      <c r="C153" s="57" t="s">
        <v>323</v>
      </c>
    </row>
    <row r="154" spans="1:3" ht="27" x14ac:dyDescent="0.15">
      <c r="A154" s="1123">
        <v>100</v>
      </c>
      <c r="B154" s="1123"/>
      <c r="C154" s="57" t="s">
        <v>324</v>
      </c>
    </row>
    <row r="156" spans="1:3" ht="24" x14ac:dyDescent="0.15">
      <c r="A156" s="1094" t="s">
        <v>325</v>
      </c>
      <c r="B156" s="1094"/>
      <c r="C156" s="1094"/>
    </row>
    <row r="157" spans="1:3" ht="25.5" x14ac:dyDescent="0.15">
      <c r="A157" s="1116" t="s">
        <v>326</v>
      </c>
      <c r="B157" s="1116"/>
      <c r="C157" s="41" t="s">
        <v>945</v>
      </c>
    </row>
    <row r="158" spans="1:3" ht="25.5" x14ac:dyDescent="0.15">
      <c r="A158" s="1116" t="s">
        <v>327</v>
      </c>
      <c r="B158" s="1116"/>
      <c r="C158" s="41" t="s">
        <v>328</v>
      </c>
    </row>
    <row r="159" spans="1:3" ht="25.5" x14ac:dyDescent="0.15">
      <c r="A159" s="1116" t="s">
        <v>329</v>
      </c>
      <c r="B159" s="1116"/>
      <c r="C159" s="41" t="s">
        <v>521</v>
      </c>
    </row>
    <row r="160" spans="1:3" ht="25.5" x14ac:dyDescent="0.15">
      <c r="A160" s="1116" t="s">
        <v>330</v>
      </c>
      <c r="B160" s="1116"/>
      <c r="C160" s="41" t="s">
        <v>331</v>
      </c>
    </row>
    <row r="161" spans="1:3" ht="27" x14ac:dyDescent="0.15">
      <c r="A161" s="1116" t="s">
        <v>332</v>
      </c>
      <c r="B161" s="1116"/>
      <c r="C161" s="46" t="s">
        <v>522</v>
      </c>
    </row>
    <row r="163" spans="1:3" ht="24" x14ac:dyDescent="0.15">
      <c r="A163" s="1094" t="s">
        <v>333</v>
      </c>
      <c r="B163" s="1094"/>
      <c r="C163" s="1094"/>
    </row>
    <row r="164" spans="1:3" ht="20.100000000000001" customHeight="1" x14ac:dyDescent="0.15">
      <c r="A164" s="1117" t="s">
        <v>916</v>
      </c>
      <c r="B164" s="1118"/>
      <c r="C164" s="1119"/>
    </row>
    <row r="165" spans="1:3" ht="20.100000000000001" customHeight="1" x14ac:dyDescent="0.15">
      <c r="A165" s="1117" t="s">
        <v>334</v>
      </c>
      <c r="B165" s="1118"/>
      <c r="C165" s="1119"/>
    </row>
    <row r="166" spans="1:3" ht="20.100000000000001" customHeight="1" x14ac:dyDescent="0.15">
      <c r="A166" s="1117" t="s">
        <v>335</v>
      </c>
      <c r="B166" s="1118"/>
      <c r="C166" s="1119"/>
    </row>
    <row r="167" spans="1:3" x14ac:dyDescent="0.15">
      <c r="A167" s="1115"/>
      <c r="B167" s="1115"/>
      <c r="C167" s="8"/>
    </row>
    <row r="168" spans="1:3" x14ac:dyDescent="0.15">
      <c r="B168" s="67"/>
    </row>
    <row r="169" spans="1:3" x14ac:dyDescent="0.15">
      <c r="B169" s="68"/>
    </row>
    <row r="170" spans="1:3" x14ac:dyDescent="0.15">
      <c r="B170" s="68"/>
    </row>
    <row r="172" spans="1:3" ht="14.25" x14ac:dyDescent="0.15">
      <c r="C172" s="69"/>
    </row>
    <row r="173" spans="1:3" x14ac:dyDescent="0.15">
      <c r="B173" s="68"/>
    </row>
    <row r="174" spans="1:3" x14ac:dyDescent="0.15">
      <c r="B174" s="67"/>
    </row>
    <row r="175" spans="1:3" x14ac:dyDescent="0.15">
      <c r="B175" s="67"/>
    </row>
    <row r="176" spans="1:3" x14ac:dyDescent="0.15">
      <c r="B176" s="68"/>
    </row>
    <row r="177" spans="2:2" x14ac:dyDescent="0.15">
      <c r="B177" s="68"/>
    </row>
    <row r="178" spans="2:2" x14ac:dyDescent="0.15">
      <c r="B178" s="68"/>
    </row>
    <row r="179" spans="2:2" x14ac:dyDescent="0.15">
      <c r="B179" s="68"/>
    </row>
    <row r="180" spans="2:2" x14ac:dyDescent="0.15">
      <c r="B180" s="68"/>
    </row>
    <row r="181" spans="2:2" x14ac:dyDescent="0.15">
      <c r="B181" s="68"/>
    </row>
    <row r="182" spans="2:2" x14ac:dyDescent="0.15">
      <c r="B182" s="68"/>
    </row>
    <row r="183" spans="2:2" x14ac:dyDescent="0.15">
      <c r="B183" s="68"/>
    </row>
    <row r="184" spans="2:2" x14ac:dyDescent="0.15">
      <c r="B184" s="68"/>
    </row>
    <row r="185" spans="2:2" x14ac:dyDescent="0.15">
      <c r="B185" s="68"/>
    </row>
    <row r="186" spans="2:2" x14ac:dyDescent="0.15">
      <c r="B186" s="68"/>
    </row>
    <row r="187" spans="2:2" x14ac:dyDescent="0.15">
      <c r="B187" s="68"/>
    </row>
    <row r="188" spans="2:2" x14ac:dyDescent="0.15">
      <c r="B188" s="68"/>
    </row>
    <row r="189" spans="2:2" x14ac:dyDescent="0.15">
      <c r="B189" s="68"/>
    </row>
    <row r="190" spans="2:2" x14ac:dyDescent="0.15">
      <c r="B190" s="68"/>
    </row>
    <row r="191" spans="2:2" x14ac:dyDescent="0.15">
      <c r="B191" s="68"/>
    </row>
    <row r="192" spans="2:2" x14ac:dyDescent="0.15">
      <c r="B192" s="68"/>
    </row>
    <row r="194" spans="2:3" ht="14.25" x14ac:dyDescent="0.15">
      <c r="C194" s="69"/>
    </row>
    <row r="195" spans="2:3" x14ac:dyDescent="0.15">
      <c r="B195" s="68"/>
    </row>
    <row r="196" spans="2:3" x14ac:dyDescent="0.15">
      <c r="B196" s="67"/>
    </row>
    <row r="197" spans="2:3" x14ac:dyDescent="0.15">
      <c r="B197" s="67"/>
    </row>
    <row r="198" spans="2:3" x14ac:dyDescent="0.15">
      <c r="B198" s="68"/>
    </row>
    <row r="199" spans="2:3" x14ac:dyDescent="0.15">
      <c r="B199" s="68"/>
    </row>
    <row r="200" spans="2:3" x14ac:dyDescent="0.15">
      <c r="B200" s="68"/>
    </row>
    <row r="201" spans="2:3" x14ac:dyDescent="0.15">
      <c r="B201" s="68"/>
    </row>
    <row r="202" spans="2:3" x14ac:dyDescent="0.15">
      <c r="B202" s="68"/>
    </row>
    <row r="203" spans="2:3" x14ac:dyDescent="0.15">
      <c r="B203" s="68"/>
    </row>
    <row r="204" spans="2:3" x14ac:dyDescent="0.15">
      <c r="B204" s="68"/>
    </row>
    <row r="205" spans="2:3" x14ac:dyDescent="0.15">
      <c r="B205" s="68"/>
    </row>
    <row r="206" spans="2:3" x14ac:dyDescent="0.15">
      <c r="B206" s="68"/>
    </row>
    <row r="207" spans="2:3" x14ac:dyDescent="0.15">
      <c r="B207" s="68"/>
    </row>
    <row r="208" spans="2:3" x14ac:dyDescent="0.15">
      <c r="B208" s="68"/>
    </row>
    <row r="209" spans="2:3" x14ac:dyDescent="0.15">
      <c r="B209" s="68"/>
    </row>
    <row r="210" spans="2:3" x14ac:dyDescent="0.15">
      <c r="B210" s="68"/>
    </row>
    <row r="211" spans="2:3" x14ac:dyDescent="0.15">
      <c r="B211" s="68"/>
    </row>
    <row r="212" spans="2:3" x14ac:dyDescent="0.15">
      <c r="B212" s="68"/>
    </row>
    <row r="213" spans="2:3" x14ac:dyDescent="0.15">
      <c r="B213" s="68"/>
    </row>
    <row r="214" spans="2:3" x14ac:dyDescent="0.15">
      <c r="B214" s="68"/>
    </row>
    <row r="216" spans="2:3" ht="14.25" x14ac:dyDescent="0.15">
      <c r="C216" s="69"/>
    </row>
    <row r="217" spans="2:3" x14ac:dyDescent="0.15">
      <c r="B217" s="68"/>
    </row>
    <row r="218" spans="2:3" x14ac:dyDescent="0.15">
      <c r="B218" s="67"/>
    </row>
    <row r="219" spans="2:3" x14ac:dyDescent="0.15">
      <c r="B219" s="67"/>
    </row>
    <row r="220" spans="2:3" x14ac:dyDescent="0.15">
      <c r="B220" s="68"/>
    </row>
    <row r="221" spans="2:3" x14ac:dyDescent="0.15">
      <c r="B221" s="68"/>
    </row>
    <row r="222" spans="2:3" x14ac:dyDescent="0.15">
      <c r="B222" s="68"/>
    </row>
    <row r="223" spans="2:3" x14ac:dyDescent="0.15">
      <c r="B223" s="68"/>
    </row>
    <row r="224" spans="2:3" x14ac:dyDescent="0.15">
      <c r="B224" s="68"/>
    </row>
    <row r="225" spans="2:3" x14ac:dyDescent="0.15">
      <c r="B225" s="68"/>
    </row>
    <row r="226" spans="2:3" x14ac:dyDescent="0.15">
      <c r="B226" s="68"/>
    </row>
    <row r="227" spans="2:3" x14ac:dyDescent="0.15">
      <c r="B227" s="68"/>
    </row>
    <row r="228" spans="2:3" x14ac:dyDescent="0.15">
      <c r="B228" s="68"/>
    </row>
    <row r="229" spans="2:3" x14ac:dyDescent="0.15">
      <c r="B229" s="68"/>
    </row>
    <row r="230" spans="2:3" x14ac:dyDescent="0.15">
      <c r="B230" s="68"/>
    </row>
    <row r="231" spans="2:3" x14ac:dyDescent="0.15">
      <c r="B231" s="68"/>
    </row>
    <row r="232" spans="2:3" x14ac:dyDescent="0.15">
      <c r="B232" s="68"/>
    </row>
    <row r="233" spans="2:3" x14ac:dyDescent="0.15">
      <c r="B233" s="68"/>
    </row>
    <row r="234" spans="2:3" x14ac:dyDescent="0.15">
      <c r="B234" s="68"/>
    </row>
    <row r="235" spans="2:3" x14ac:dyDescent="0.15">
      <c r="B235" s="68"/>
    </row>
    <row r="236" spans="2:3" x14ac:dyDescent="0.15">
      <c r="B236" s="68"/>
    </row>
    <row r="238" spans="2:3" ht="14.25" x14ac:dyDescent="0.15">
      <c r="C238" s="69"/>
    </row>
    <row r="239" spans="2:3" x14ac:dyDescent="0.15">
      <c r="B239" s="68"/>
    </row>
    <row r="240" spans="2:3" x14ac:dyDescent="0.15">
      <c r="B240" s="67"/>
    </row>
    <row r="241" spans="2:2" x14ac:dyDescent="0.15">
      <c r="B241" s="67"/>
    </row>
    <row r="242" spans="2:2" x14ac:dyDescent="0.15">
      <c r="B242" s="68"/>
    </row>
    <row r="243" spans="2:2" x14ac:dyDescent="0.15">
      <c r="B243" s="68"/>
    </row>
    <row r="244" spans="2:2" x14ac:dyDescent="0.15">
      <c r="B244" s="68"/>
    </row>
    <row r="245" spans="2:2" x14ac:dyDescent="0.15">
      <c r="B245" s="68"/>
    </row>
    <row r="246" spans="2:2" x14ac:dyDescent="0.15">
      <c r="B246" s="68"/>
    </row>
    <row r="247" spans="2:2" x14ac:dyDescent="0.15">
      <c r="B247" s="68"/>
    </row>
    <row r="248" spans="2:2" x14ac:dyDescent="0.15">
      <c r="B248" s="68"/>
    </row>
    <row r="249" spans="2:2" x14ac:dyDescent="0.15">
      <c r="B249" s="68"/>
    </row>
    <row r="250" spans="2:2" x14ac:dyDescent="0.15">
      <c r="B250" s="68"/>
    </row>
    <row r="251" spans="2:2" x14ac:dyDescent="0.15">
      <c r="B251" s="68"/>
    </row>
    <row r="252" spans="2:2" x14ac:dyDescent="0.15">
      <c r="B252" s="68"/>
    </row>
    <row r="253" spans="2:2" x14ac:dyDescent="0.15">
      <c r="B253" s="68"/>
    </row>
    <row r="254" spans="2:2" x14ac:dyDescent="0.15">
      <c r="B254" s="68"/>
    </row>
    <row r="255" spans="2:2" x14ac:dyDescent="0.15">
      <c r="B255" s="68"/>
    </row>
    <row r="256" spans="2:2" x14ac:dyDescent="0.15">
      <c r="B256" s="68"/>
    </row>
    <row r="257" spans="2:2" x14ac:dyDescent="0.15">
      <c r="B257" s="68"/>
    </row>
    <row r="258" spans="2:2" x14ac:dyDescent="0.15">
      <c r="B258" s="68"/>
    </row>
  </sheetData>
  <mergeCells count="51">
    <mergeCell ref="A152:B152"/>
    <mergeCell ref="A153:B153"/>
    <mergeCell ref="A154:B154"/>
    <mergeCell ref="A156:C156"/>
    <mergeCell ref="A157:B157"/>
    <mergeCell ref="A128:B128"/>
    <mergeCell ref="A132:B132"/>
    <mergeCell ref="A133:B133"/>
    <mergeCell ref="A167:B167"/>
    <mergeCell ref="A161:B161"/>
    <mergeCell ref="A163:C163"/>
    <mergeCell ref="A166:C166"/>
    <mergeCell ref="A165:C165"/>
    <mergeCell ref="A164:C164"/>
    <mergeCell ref="A160:B160"/>
    <mergeCell ref="A145:B145"/>
    <mergeCell ref="A149:C149"/>
    <mergeCell ref="A150:B150"/>
    <mergeCell ref="A151:B151"/>
    <mergeCell ref="A158:B158"/>
    <mergeCell ref="A159:B159"/>
    <mergeCell ref="A135:B135"/>
    <mergeCell ref="A142:B142"/>
    <mergeCell ref="A139:B139"/>
    <mergeCell ref="A120:B120"/>
    <mergeCell ref="A119:B119"/>
    <mergeCell ref="A129:B129"/>
    <mergeCell ref="A130:B130"/>
    <mergeCell ref="A131:B131"/>
    <mergeCell ref="A122:B122"/>
    <mergeCell ref="A123:B123"/>
    <mergeCell ref="A125:B125"/>
    <mergeCell ref="A126:B126"/>
    <mergeCell ref="A127:B127"/>
    <mergeCell ref="A121:B121"/>
    <mergeCell ref="A134:B134"/>
    <mergeCell ref="A124:B124"/>
    <mergeCell ref="A1:C1"/>
    <mergeCell ref="A2:C2"/>
    <mergeCell ref="A16:C16"/>
    <mergeCell ref="A42:C42"/>
    <mergeCell ref="A43:C43"/>
    <mergeCell ref="A30:C30"/>
    <mergeCell ref="A56:C56"/>
    <mergeCell ref="A92:C92"/>
    <mergeCell ref="A110:C110"/>
    <mergeCell ref="A117:C117"/>
    <mergeCell ref="A118:B118"/>
    <mergeCell ref="A70:A79"/>
    <mergeCell ref="A80:A89"/>
    <mergeCell ref="A90:B90"/>
  </mergeCells>
  <phoneticPr fontId="7"/>
  <pageMargins left="0.25" right="0.25" top="0.75" bottom="0.75" header="0.3" footer="0.3"/>
  <pageSetup paperSize="9" orientation="portrait" r:id="rId1"/>
  <rowBreaks count="1" manualBreakCount="1">
    <brk id="137" max="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16"/>
  <sheetViews>
    <sheetView zoomScaleNormal="100" zoomScaleSheetLayoutView="100" workbookViewId="0">
      <selection activeCell="B16" sqref="B16"/>
    </sheetView>
  </sheetViews>
  <sheetFormatPr defaultRowHeight="12" x14ac:dyDescent="0.15"/>
  <cols>
    <col min="1" max="1" width="45" style="80" customWidth="1"/>
    <col min="2" max="2" width="100.75" style="80" customWidth="1"/>
    <col min="3" max="16384" width="9" style="76"/>
  </cols>
  <sheetData>
    <row r="1" spans="1:2" x14ac:dyDescent="0.15">
      <c r="A1" s="74" t="s">
        <v>436</v>
      </c>
      <c r="B1" s="75" t="s">
        <v>437</v>
      </c>
    </row>
    <row r="2" spans="1:2" x14ac:dyDescent="0.15">
      <c r="A2" s="77" t="s">
        <v>438</v>
      </c>
      <c r="B2" s="78" t="s">
        <v>439</v>
      </c>
    </row>
    <row r="3" spans="1:2" ht="24" x14ac:dyDescent="0.15">
      <c r="A3" s="77" t="s">
        <v>440</v>
      </c>
      <c r="B3" s="78" t="s">
        <v>915</v>
      </c>
    </row>
    <row r="4" spans="1:2" ht="24" x14ac:dyDescent="0.15">
      <c r="A4" s="77" t="s">
        <v>441</v>
      </c>
      <c r="B4" s="78" t="s">
        <v>442</v>
      </c>
    </row>
    <row r="5" spans="1:2" ht="24" x14ac:dyDescent="0.15">
      <c r="A5" s="77" t="s">
        <v>443</v>
      </c>
      <c r="B5" s="78" t="s">
        <v>444</v>
      </c>
    </row>
    <row r="6" spans="1:2" ht="36" x14ac:dyDescent="0.15">
      <c r="A6" s="77" t="s">
        <v>445</v>
      </c>
      <c r="B6" s="78" t="s">
        <v>446</v>
      </c>
    </row>
    <row r="7" spans="1:2" ht="36" x14ac:dyDescent="0.15">
      <c r="A7" s="77" t="s">
        <v>447</v>
      </c>
      <c r="B7" s="78" t="s">
        <v>2647</v>
      </c>
    </row>
    <row r="8" spans="1:2" ht="36" x14ac:dyDescent="0.15">
      <c r="A8" s="77" t="s">
        <v>448</v>
      </c>
      <c r="B8" s="78" t="s">
        <v>2648</v>
      </c>
    </row>
    <row r="9" spans="1:2" ht="36" x14ac:dyDescent="0.15">
      <c r="A9" s="77" t="s">
        <v>449</v>
      </c>
      <c r="B9" s="78" t="s">
        <v>450</v>
      </c>
    </row>
    <row r="10" spans="1:2" ht="24" x14ac:dyDescent="0.15">
      <c r="A10" s="77" t="s">
        <v>451</v>
      </c>
      <c r="B10" s="78" t="s">
        <v>452</v>
      </c>
    </row>
    <row r="11" spans="1:2" ht="45" customHeight="1" x14ac:dyDescent="0.15">
      <c r="A11" s="77" t="s">
        <v>2649</v>
      </c>
      <c r="B11" s="78" t="s">
        <v>2650</v>
      </c>
    </row>
    <row r="12" spans="1:2" ht="65.25" customHeight="1" x14ac:dyDescent="0.15">
      <c r="A12" s="77" t="s">
        <v>2651</v>
      </c>
      <c r="B12" s="78" t="s">
        <v>2652</v>
      </c>
    </row>
    <row r="13" spans="1:2" ht="24" x14ac:dyDescent="0.15">
      <c r="A13" s="79" t="s">
        <v>3416</v>
      </c>
      <c r="B13" s="79" t="s">
        <v>2653</v>
      </c>
    </row>
    <row r="14" spans="1:2" x14ac:dyDescent="0.15">
      <c r="A14" s="79" t="s">
        <v>453</v>
      </c>
      <c r="B14" s="79" t="s">
        <v>454</v>
      </c>
    </row>
    <row r="15" spans="1:2" ht="24" x14ac:dyDescent="0.15">
      <c r="A15" s="79" t="s">
        <v>455</v>
      </c>
      <c r="B15" s="79" t="s">
        <v>3417</v>
      </c>
    </row>
    <row r="16" spans="1:2" ht="60" x14ac:dyDescent="0.15">
      <c r="A16" s="79" t="s">
        <v>524</v>
      </c>
      <c r="B16" s="79" t="s">
        <v>2654</v>
      </c>
    </row>
  </sheetData>
  <phoneticPr fontId="6"/>
  <pageMargins left="0.25" right="0.25"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L113"/>
  <sheetViews>
    <sheetView workbookViewId="0">
      <pane ySplit="1" topLeftCell="A2" activePane="bottomLeft" state="frozen"/>
      <selection pane="bottomLeft" activeCell="E103" sqref="E103"/>
    </sheetView>
  </sheetViews>
  <sheetFormatPr defaultRowHeight="13.5" x14ac:dyDescent="0.15"/>
  <cols>
    <col min="1" max="1" width="16.375" style="158" customWidth="1"/>
    <col min="2" max="2" width="21.75" customWidth="1"/>
    <col min="3" max="3" width="7" customWidth="1"/>
    <col min="4" max="4" width="10.5" customWidth="1"/>
    <col min="5" max="5" width="9" bestFit="1" customWidth="1"/>
    <col min="8" max="8" width="6.625" customWidth="1"/>
    <col min="9" max="9" width="73.125" customWidth="1"/>
    <col min="11" max="11" width="50.625" style="158" customWidth="1"/>
    <col min="12" max="12" width="80.75" style="39" customWidth="1"/>
  </cols>
  <sheetData>
    <row r="1" spans="1:12" x14ac:dyDescent="0.15">
      <c r="A1" s="158" t="s">
        <v>2808</v>
      </c>
      <c r="B1" s="158" t="s">
        <v>839</v>
      </c>
      <c r="C1" s="158" t="s">
        <v>2807</v>
      </c>
      <c r="D1" s="158" t="s">
        <v>2723</v>
      </c>
      <c r="E1" s="158" t="s">
        <v>2720</v>
      </c>
      <c r="F1" s="158" t="s">
        <v>802</v>
      </c>
      <c r="G1" s="158" t="s">
        <v>804</v>
      </c>
      <c r="H1" s="158" t="s">
        <v>3438</v>
      </c>
      <c r="I1" s="39" t="s">
        <v>764</v>
      </c>
      <c r="K1"/>
      <c r="L1"/>
    </row>
    <row r="2" spans="1:12" s="158" customFormat="1" ht="67.5" x14ac:dyDescent="0.15">
      <c r="A2" s="158" t="s">
        <v>2809</v>
      </c>
      <c r="B2" t="s">
        <v>2802</v>
      </c>
      <c r="C2" t="s">
        <v>2970</v>
      </c>
      <c r="D2" t="s">
        <v>2972</v>
      </c>
      <c r="E2" t="s">
        <v>2974</v>
      </c>
      <c r="F2" t="s">
        <v>2971</v>
      </c>
      <c r="G2" t="s">
        <v>2973</v>
      </c>
      <c r="H2" s="158" t="s">
        <v>3439</v>
      </c>
      <c r="I2" s="39" t="s">
        <v>3565</v>
      </c>
    </row>
    <row r="3" spans="1:12" ht="40.5" x14ac:dyDescent="0.15">
      <c r="A3" s="158" t="s">
        <v>2809</v>
      </c>
      <c r="B3" t="s">
        <v>2968</v>
      </c>
      <c r="C3" s="158" t="s">
        <v>2970</v>
      </c>
      <c r="D3" s="158" t="s">
        <v>2975</v>
      </c>
      <c r="E3" s="158" t="s">
        <v>2974</v>
      </c>
      <c r="F3" t="s">
        <v>2976</v>
      </c>
      <c r="G3" s="158" t="s">
        <v>2977</v>
      </c>
      <c r="H3" s="158" t="s">
        <v>3439</v>
      </c>
      <c r="I3" s="39" t="s">
        <v>3564</v>
      </c>
      <c r="K3"/>
      <c r="L3"/>
    </row>
    <row r="4" spans="1:12" ht="54" x14ac:dyDescent="0.15">
      <c r="A4" s="158" t="s">
        <v>2809</v>
      </c>
      <c r="B4" s="158" t="s">
        <v>3570</v>
      </c>
      <c r="C4" s="158" t="s">
        <v>2970</v>
      </c>
      <c r="D4" s="158" t="s">
        <v>2975</v>
      </c>
      <c r="E4" s="158" t="s">
        <v>3563</v>
      </c>
      <c r="F4" s="158" t="s">
        <v>2976</v>
      </c>
      <c r="G4" s="158" t="s">
        <v>2977</v>
      </c>
      <c r="H4" s="158" t="s">
        <v>3439</v>
      </c>
      <c r="I4" s="39" t="s">
        <v>3571</v>
      </c>
      <c r="K4"/>
      <c r="L4"/>
    </row>
    <row r="5" spans="1:12" ht="27" x14ac:dyDescent="0.15">
      <c r="A5" s="158" t="s">
        <v>2809</v>
      </c>
      <c r="B5" t="s">
        <v>2962</v>
      </c>
      <c r="C5" s="158" t="s">
        <v>2970</v>
      </c>
      <c r="D5" s="158" t="s">
        <v>2975</v>
      </c>
      <c r="E5" s="158" t="s">
        <v>2978</v>
      </c>
      <c r="F5" t="s">
        <v>2976</v>
      </c>
      <c r="G5" s="158" t="s">
        <v>2977</v>
      </c>
      <c r="H5" s="158" t="s">
        <v>3439</v>
      </c>
      <c r="I5" s="39" t="s">
        <v>2979</v>
      </c>
      <c r="K5"/>
      <c r="L5"/>
    </row>
    <row r="6" spans="1:12" s="158" customFormat="1" x14ac:dyDescent="0.15">
      <c r="A6" s="158" t="s">
        <v>3495</v>
      </c>
      <c r="B6" t="s">
        <v>2969</v>
      </c>
      <c r="C6" s="158" t="s">
        <v>2814</v>
      </c>
      <c r="D6" t="s">
        <v>3444</v>
      </c>
      <c r="E6" t="s">
        <v>3492</v>
      </c>
      <c r="F6" t="s">
        <v>3493</v>
      </c>
      <c r="G6" t="s">
        <v>3494</v>
      </c>
      <c r="H6" s="158" t="s">
        <v>1623</v>
      </c>
      <c r="I6" s="39" t="s">
        <v>3491</v>
      </c>
    </row>
    <row r="7" spans="1:12" x14ac:dyDescent="0.15">
      <c r="A7" s="158" t="s">
        <v>2809</v>
      </c>
      <c r="B7" t="s">
        <v>2804</v>
      </c>
      <c r="C7" s="158" t="s">
        <v>2970</v>
      </c>
      <c r="D7" s="158" t="s">
        <v>2975</v>
      </c>
      <c r="E7" s="158" t="s">
        <v>2974</v>
      </c>
      <c r="F7" t="s">
        <v>2978</v>
      </c>
      <c r="G7" s="158" t="s">
        <v>2977</v>
      </c>
      <c r="H7" s="158" t="s">
        <v>3439</v>
      </c>
      <c r="I7" s="39" t="s">
        <v>2980</v>
      </c>
      <c r="K7"/>
      <c r="L7"/>
    </row>
    <row r="8" spans="1:12" x14ac:dyDescent="0.15">
      <c r="A8" s="158" t="s">
        <v>2809</v>
      </c>
      <c r="B8" t="s">
        <v>2963</v>
      </c>
      <c r="C8" s="158" t="s">
        <v>2970</v>
      </c>
      <c r="D8" t="s">
        <v>2975</v>
      </c>
      <c r="E8" s="158" t="s">
        <v>1059</v>
      </c>
      <c r="F8" t="s">
        <v>2976</v>
      </c>
      <c r="G8" t="s">
        <v>2977</v>
      </c>
      <c r="H8" s="158" t="s">
        <v>3439</v>
      </c>
      <c r="I8" s="39" t="s">
        <v>3566</v>
      </c>
      <c r="K8"/>
      <c r="L8"/>
    </row>
    <row r="9" spans="1:12" x14ac:dyDescent="0.15">
      <c r="A9" s="158" t="s">
        <v>2809</v>
      </c>
      <c r="B9" t="s">
        <v>2966</v>
      </c>
      <c r="C9" s="158" t="s">
        <v>2970</v>
      </c>
      <c r="D9" s="158" t="s">
        <v>2975</v>
      </c>
      <c r="E9" s="158" t="s">
        <v>2974</v>
      </c>
      <c r="F9" t="s">
        <v>2976</v>
      </c>
      <c r="G9" s="158" t="s">
        <v>2977</v>
      </c>
      <c r="H9" s="158" t="s">
        <v>3439</v>
      </c>
      <c r="I9" s="39" t="s">
        <v>2981</v>
      </c>
      <c r="K9"/>
      <c r="L9"/>
    </row>
    <row r="10" spans="1:12" x14ac:dyDescent="0.15">
      <c r="A10" s="158" t="s">
        <v>2809</v>
      </c>
      <c r="B10" t="s">
        <v>2965</v>
      </c>
      <c r="C10" s="158" t="s">
        <v>2970</v>
      </c>
      <c r="D10" s="158" t="s">
        <v>2978</v>
      </c>
      <c r="E10" s="158" t="s">
        <v>2978</v>
      </c>
      <c r="F10" t="s">
        <v>2978</v>
      </c>
      <c r="G10" s="158" t="s">
        <v>2978</v>
      </c>
      <c r="H10" s="158" t="s">
        <v>3439</v>
      </c>
      <c r="I10" s="39" t="s">
        <v>3567</v>
      </c>
      <c r="K10"/>
      <c r="L10"/>
    </row>
    <row r="11" spans="1:12" x14ac:dyDescent="0.15">
      <c r="A11" s="158" t="s">
        <v>2809</v>
      </c>
      <c r="B11" t="s">
        <v>2967</v>
      </c>
      <c r="C11" s="158" t="s">
        <v>2970</v>
      </c>
      <c r="D11" s="158" t="s">
        <v>2975</v>
      </c>
      <c r="E11" s="158" t="s">
        <v>2974</v>
      </c>
      <c r="F11" t="s">
        <v>2971</v>
      </c>
      <c r="G11" s="158" t="s">
        <v>2973</v>
      </c>
      <c r="H11" s="158" t="s">
        <v>3439</v>
      </c>
      <c r="I11" s="39" t="s">
        <v>2982</v>
      </c>
      <c r="K11"/>
      <c r="L11"/>
    </row>
    <row r="12" spans="1:12" ht="27" x14ac:dyDescent="0.15">
      <c r="A12" s="158" t="s">
        <v>2809</v>
      </c>
      <c r="B12" t="s">
        <v>3435</v>
      </c>
      <c r="C12" s="158" t="s">
        <v>2970</v>
      </c>
      <c r="D12" s="158" t="s">
        <v>2975</v>
      </c>
      <c r="E12" s="158" t="s">
        <v>2983</v>
      </c>
      <c r="F12" t="s">
        <v>2976</v>
      </c>
      <c r="G12" s="158" t="s">
        <v>2977</v>
      </c>
      <c r="H12" s="158" t="s">
        <v>3439</v>
      </c>
      <c r="I12" s="39" t="s">
        <v>2984</v>
      </c>
      <c r="K12"/>
      <c r="L12"/>
    </row>
    <row r="13" spans="1:12" s="158" customFormat="1" x14ac:dyDescent="0.15">
      <c r="A13" s="158" t="s">
        <v>3495</v>
      </c>
      <c r="B13" s="158" t="s">
        <v>3496</v>
      </c>
      <c r="C13" s="158" t="s">
        <v>3503</v>
      </c>
      <c r="D13" s="158" t="s">
        <v>1726</v>
      </c>
      <c r="E13" s="158" t="s">
        <v>3497</v>
      </c>
      <c r="F13" s="158" t="s">
        <v>3493</v>
      </c>
      <c r="G13" s="158" t="s">
        <v>3494</v>
      </c>
      <c r="H13" s="158" t="s">
        <v>1846</v>
      </c>
      <c r="I13" s="39" t="s">
        <v>3498</v>
      </c>
    </row>
    <row r="14" spans="1:12" ht="94.5" x14ac:dyDescent="0.15">
      <c r="A14" s="158" t="s">
        <v>2825</v>
      </c>
      <c r="B14" t="s">
        <v>2826</v>
      </c>
      <c r="C14" s="158" t="s">
        <v>2812</v>
      </c>
      <c r="D14" t="s">
        <v>2972</v>
      </c>
      <c r="E14" t="s">
        <v>2974</v>
      </c>
      <c r="F14" t="s">
        <v>2971</v>
      </c>
      <c r="G14" t="s">
        <v>2973</v>
      </c>
      <c r="H14" s="158" t="s">
        <v>1059</v>
      </c>
      <c r="I14" s="39" t="s">
        <v>3061</v>
      </c>
      <c r="K14"/>
      <c r="L14"/>
    </row>
    <row r="15" spans="1:12" x14ac:dyDescent="0.15">
      <c r="A15" s="158" t="s">
        <v>2825</v>
      </c>
      <c r="B15" t="s">
        <v>2843</v>
      </c>
      <c r="C15" s="158" t="s">
        <v>2824</v>
      </c>
      <c r="D15" t="s">
        <v>1822</v>
      </c>
      <c r="E15" t="s">
        <v>1737</v>
      </c>
      <c r="F15" t="s">
        <v>827</v>
      </c>
      <c r="G15" t="s">
        <v>1380</v>
      </c>
      <c r="H15" s="158" t="s">
        <v>1059</v>
      </c>
      <c r="I15" s="39" t="s">
        <v>3447</v>
      </c>
      <c r="K15"/>
      <c r="L15"/>
    </row>
    <row r="16" spans="1:12" ht="27" x14ac:dyDescent="0.15">
      <c r="A16" s="158" t="s">
        <v>2825</v>
      </c>
      <c r="B16" t="s">
        <v>2842</v>
      </c>
      <c r="C16" s="158" t="s">
        <v>2824</v>
      </c>
      <c r="D16" t="s">
        <v>1167</v>
      </c>
      <c r="E16" t="s">
        <v>1059</v>
      </c>
      <c r="F16" t="s">
        <v>1738</v>
      </c>
      <c r="G16" t="s">
        <v>1059</v>
      </c>
      <c r="H16" s="158" t="s">
        <v>1059</v>
      </c>
      <c r="I16" s="39" t="s">
        <v>3441</v>
      </c>
      <c r="K16"/>
      <c r="L16"/>
    </row>
    <row r="17" spans="1:12" x14ac:dyDescent="0.15">
      <c r="A17" s="158" t="s">
        <v>2825</v>
      </c>
      <c r="B17" t="s">
        <v>2827</v>
      </c>
      <c r="C17" s="158" t="s">
        <v>2824</v>
      </c>
      <c r="D17" t="s">
        <v>2237</v>
      </c>
      <c r="E17" t="s">
        <v>3443</v>
      </c>
      <c r="F17" t="s">
        <v>827</v>
      </c>
      <c r="G17" t="s">
        <v>1380</v>
      </c>
      <c r="H17" s="158" t="s">
        <v>1718</v>
      </c>
      <c r="I17" s="39" t="s">
        <v>3442</v>
      </c>
      <c r="K17"/>
      <c r="L17"/>
    </row>
    <row r="18" spans="1:12" x14ac:dyDescent="0.15">
      <c r="A18" s="158" t="s">
        <v>2825</v>
      </c>
      <c r="B18" t="s">
        <v>2828</v>
      </c>
      <c r="C18" s="158" t="s">
        <v>2824</v>
      </c>
      <c r="D18" t="s">
        <v>3444</v>
      </c>
      <c r="E18" t="s">
        <v>1167</v>
      </c>
      <c r="F18" t="s">
        <v>827</v>
      </c>
      <c r="G18" t="s">
        <v>549</v>
      </c>
      <c r="H18" s="158" t="s">
        <v>3439</v>
      </c>
      <c r="I18" s="39" t="s">
        <v>3445</v>
      </c>
      <c r="K18"/>
      <c r="L18"/>
    </row>
    <row r="19" spans="1:12" ht="27" x14ac:dyDescent="0.15">
      <c r="A19" s="158" t="s">
        <v>2825</v>
      </c>
      <c r="B19" t="s">
        <v>3455</v>
      </c>
      <c r="C19" s="158" t="s">
        <v>2824</v>
      </c>
      <c r="D19" s="158" t="s">
        <v>1754</v>
      </c>
      <c r="E19" s="158" t="s">
        <v>1059</v>
      </c>
      <c r="F19" s="158" t="s">
        <v>1738</v>
      </c>
      <c r="G19" s="158" t="s">
        <v>1059</v>
      </c>
      <c r="H19" s="158" t="s">
        <v>1059</v>
      </c>
      <c r="I19" s="39" t="s">
        <v>3458</v>
      </c>
      <c r="K19"/>
      <c r="L19"/>
    </row>
    <row r="20" spans="1:12" ht="108" x14ac:dyDescent="0.15">
      <c r="A20" s="158" t="s">
        <v>2829</v>
      </c>
      <c r="B20" t="s">
        <v>2830</v>
      </c>
      <c r="C20" s="158" t="s">
        <v>2812</v>
      </c>
      <c r="D20" s="158" t="s">
        <v>2972</v>
      </c>
      <c r="E20" s="158" t="s">
        <v>2974</v>
      </c>
      <c r="F20" s="158" t="s">
        <v>2971</v>
      </c>
      <c r="G20" s="158" t="s">
        <v>2973</v>
      </c>
      <c r="H20" s="158" t="s">
        <v>1059</v>
      </c>
      <c r="I20" s="39" t="s">
        <v>3056</v>
      </c>
      <c r="K20"/>
      <c r="L20"/>
    </row>
    <row r="21" spans="1:12" ht="27" x14ac:dyDescent="0.15">
      <c r="A21" s="158" t="s">
        <v>2829</v>
      </c>
      <c r="B21" t="s">
        <v>2831</v>
      </c>
      <c r="C21" s="158" t="s">
        <v>2824</v>
      </c>
      <c r="D21" t="s">
        <v>1754</v>
      </c>
      <c r="E21" t="s">
        <v>1059</v>
      </c>
      <c r="F21" t="s">
        <v>1738</v>
      </c>
      <c r="G21" t="s">
        <v>1059</v>
      </c>
      <c r="H21" s="158" t="s">
        <v>1059</v>
      </c>
      <c r="I21" s="39" t="s">
        <v>3448</v>
      </c>
      <c r="K21"/>
      <c r="L21"/>
    </row>
    <row r="22" spans="1:12" ht="27" x14ac:dyDescent="0.15">
      <c r="A22" s="158" t="s">
        <v>2829</v>
      </c>
      <c r="B22" t="s">
        <v>2832</v>
      </c>
      <c r="C22" s="158" t="s">
        <v>2824</v>
      </c>
      <c r="D22" t="s">
        <v>1852</v>
      </c>
      <c r="E22" t="s">
        <v>1788</v>
      </c>
      <c r="F22" t="s">
        <v>1738</v>
      </c>
      <c r="G22" t="s">
        <v>3449</v>
      </c>
      <c r="H22" s="158" t="s">
        <v>1059</v>
      </c>
      <c r="I22" s="39" t="s">
        <v>3450</v>
      </c>
      <c r="K22"/>
      <c r="L22"/>
    </row>
    <row r="23" spans="1:12" x14ac:dyDescent="0.15">
      <c r="A23" s="158" t="s">
        <v>2829</v>
      </c>
      <c r="B23" t="s">
        <v>2833</v>
      </c>
      <c r="C23" s="158" t="s">
        <v>2824</v>
      </c>
      <c r="D23" t="s">
        <v>1167</v>
      </c>
      <c r="E23" t="s">
        <v>1978</v>
      </c>
      <c r="F23" t="s">
        <v>827</v>
      </c>
      <c r="G23" t="s">
        <v>1380</v>
      </c>
      <c r="H23" s="158" t="s">
        <v>3451</v>
      </c>
      <c r="I23" s="39" t="s">
        <v>3452</v>
      </c>
      <c r="K23"/>
      <c r="L23"/>
    </row>
    <row r="24" spans="1:12" ht="27" x14ac:dyDescent="0.15">
      <c r="A24" s="158" t="s">
        <v>2829</v>
      </c>
      <c r="B24" t="s">
        <v>3453</v>
      </c>
      <c r="C24" s="158" t="s">
        <v>2824</v>
      </c>
      <c r="D24" s="158" t="s">
        <v>1167</v>
      </c>
      <c r="E24" s="158" t="s">
        <v>1740</v>
      </c>
      <c r="F24" s="158" t="s">
        <v>1738</v>
      </c>
      <c r="G24" s="158" t="s">
        <v>1059</v>
      </c>
      <c r="H24" s="158" t="s">
        <v>1059</v>
      </c>
      <c r="I24" s="39" t="s">
        <v>3446</v>
      </c>
      <c r="K24"/>
      <c r="L24"/>
    </row>
    <row r="25" spans="1:12" ht="27" x14ac:dyDescent="0.15">
      <c r="A25" s="158" t="s">
        <v>2829</v>
      </c>
      <c r="B25" t="s">
        <v>3456</v>
      </c>
      <c r="C25" s="158" t="s">
        <v>2824</v>
      </c>
      <c r="D25" t="s">
        <v>1754</v>
      </c>
      <c r="E25" t="s">
        <v>1059</v>
      </c>
      <c r="F25" t="s">
        <v>1738</v>
      </c>
      <c r="G25" t="s">
        <v>1059</v>
      </c>
      <c r="H25" s="158" t="s">
        <v>1059</v>
      </c>
      <c r="I25" s="39" t="s">
        <v>3454</v>
      </c>
      <c r="K25"/>
      <c r="L25"/>
    </row>
    <row r="26" spans="1:12" ht="108" x14ac:dyDescent="0.15">
      <c r="A26" s="158" t="s">
        <v>2834</v>
      </c>
      <c r="B26" t="s">
        <v>3440</v>
      </c>
      <c r="C26" s="158" t="s">
        <v>2812</v>
      </c>
      <c r="D26" s="158" t="s">
        <v>1754</v>
      </c>
      <c r="E26" s="158" t="s">
        <v>2783</v>
      </c>
      <c r="F26" s="158" t="s">
        <v>1738</v>
      </c>
      <c r="G26" s="158" t="s">
        <v>775</v>
      </c>
      <c r="H26" s="158" t="s">
        <v>1059</v>
      </c>
      <c r="I26" s="39" t="s">
        <v>3065</v>
      </c>
      <c r="K26"/>
      <c r="L26"/>
    </row>
    <row r="27" spans="1:12" ht="27" x14ac:dyDescent="0.15">
      <c r="A27" s="158" t="s">
        <v>2834</v>
      </c>
      <c r="B27" t="s">
        <v>2845</v>
      </c>
      <c r="C27" s="158" t="s">
        <v>2824</v>
      </c>
      <c r="D27" t="s">
        <v>2237</v>
      </c>
      <c r="E27" t="s">
        <v>1740</v>
      </c>
      <c r="F27" t="s">
        <v>827</v>
      </c>
      <c r="G27" t="s">
        <v>1380</v>
      </c>
      <c r="H27" s="158" t="s">
        <v>1718</v>
      </c>
      <c r="I27" s="39" t="s">
        <v>3479</v>
      </c>
      <c r="K27"/>
      <c r="L27"/>
    </row>
    <row r="28" spans="1:12" ht="40.5" x14ac:dyDescent="0.15">
      <c r="A28" s="158" t="s">
        <v>2834</v>
      </c>
      <c r="B28" t="s">
        <v>2846</v>
      </c>
      <c r="C28" s="158" t="s">
        <v>2824</v>
      </c>
      <c r="D28" t="s">
        <v>1167</v>
      </c>
      <c r="E28" t="s">
        <v>1167</v>
      </c>
      <c r="F28" t="s">
        <v>1167</v>
      </c>
      <c r="G28" t="s">
        <v>1679</v>
      </c>
      <c r="H28" s="158" t="s">
        <v>1718</v>
      </c>
      <c r="I28" s="39" t="s">
        <v>3477</v>
      </c>
      <c r="K28"/>
      <c r="L28"/>
    </row>
    <row r="29" spans="1:12" x14ac:dyDescent="0.15">
      <c r="A29" s="158" t="s">
        <v>2834</v>
      </c>
      <c r="B29" t="s">
        <v>3480</v>
      </c>
      <c r="C29" s="158" t="s">
        <v>2824</v>
      </c>
      <c r="D29" t="s">
        <v>1726</v>
      </c>
      <c r="E29" t="s">
        <v>1740</v>
      </c>
      <c r="F29" t="s">
        <v>1738</v>
      </c>
      <c r="G29" t="s">
        <v>1059</v>
      </c>
      <c r="H29" s="158" t="s">
        <v>1059</v>
      </c>
      <c r="I29" s="39" t="s">
        <v>3476</v>
      </c>
      <c r="K29"/>
      <c r="L29"/>
    </row>
    <row r="30" spans="1:12" ht="40.5" x14ac:dyDescent="0.15">
      <c r="A30" s="158" t="s">
        <v>2834</v>
      </c>
      <c r="B30" t="s">
        <v>2847</v>
      </c>
      <c r="C30" s="158" t="s">
        <v>2824</v>
      </c>
      <c r="D30" t="s">
        <v>3482</v>
      </c>
      <c r="E30" t="s">
        <v>3481</v>
      </c>
      <c r="F30" t="s">
        <v>1167</v>
      </c>
      <c r="G30" t="s">
        <v>1738</v>
      </c>
      <c r="H30" s="158" t="s">
        <v>3439</v>
      </c>
      <c r="I30" s="39" t="s">
        <v>3483</v>
      </c>
      <c r="K30"/>
      <c r="L30"/>
    </row>
    <row r="31" spans="1:12" x14ac:dyDescent="0.15">
      <c r="A31" s="158" t="s">
        <v>2834</v>
      </c>
      <c r="B31" t="s">
        <v>3457</v>
      </c>
      <c r="C31" s="158" t="s">
        <v>2824</v>
      </c>
      <c r="D31" s="158" t="s">
        <v>1754</v>
      </c>
      <c r="E31" s="158" t="s">
        <v>1059</v>
      </c>
      <c r="F31" s="158" t="s">
        <v>1738</v>
      </c>
      <c r="G31" s="158" t="s">
        <v>1059</v>
      </c>
      <c r="H31" s="158" t="s">
        <v>1059</v>
      </c>
      <c r="I31" s="39" t="s">
        <v>3478</v>
      </c>
      <c r="K31"/>
      <c r="L31"/>
    </row>
    <row r="32" spans="1:12" ht="94.5" x14ac:dyDescent="0.15">
      <c r="A32" s="158" t="s">
        <v>2835</v>
      </c>
      <c r="B32" t="s">
        <v>2878</v>
      </c>
      <c r="C32" s="158" t="s">
        <v>2812</v>
      </c>
      <c r="D32" s="158" t="s">
        <v>1754</v>
      </c>
      <c r="E32" s="158" t="s">
        <v>2783</v>
      </c>
      <c r="F32" s="158" t="s">
        <v>1738</v>
      </c>
      <c r="G32" s="158" t="s">
        <v>775</v>
      </c>
      <c r="H32" s="158" t="s">
        <v>1059</v>
      </c>
      <c r="I32" s="39" t="s">
        <v>3057</v>
      </c>
      <c r="K32"/>
      <c r="L32"/>
    </row>
    <row r="33" spans="1:12" x14ac:dyDescent="0.15">
      <c r="A33" s="158" t="s">
        <v>2835</v>
      </c>
      <c r="B33" t="s">
        <v>3499</v>
      </c>
      <c r="C33" s="158" t="s">
        <v>2824</v>
      </c>
      <c r="D33" t="s">
        <v>2237</v>
      </c>
      <c r="E33" t="s">
        <v>1788</v>
      </c>
      <c r="F33" t="s">
        <v>3500</v>
      </c>
      <c r="G33" t="s">
        <v>3501</v>
      </c>
      <c r="H33" s="158" t="s">
        <v>3502</v>
      </c>
      <c r="I33" s="39" t="s">
        <v>3504</v>
      </c>
      <c r="K33"/>
      <c r="L33"/>
    </row>
    <row r="34" spans="1:12" ht="27" x14ac:dyDescent="0.15">
      <c r="A34" s="158" t="s">
        <v>2835</v>
      </c>
      <c r="B34" t="s">
        <v>3505</v>
      </c>
      <c r="C34" s="158" t="s">
        <v>2824</v>
      </c>
      <c r="D34" t="s">
        <v>1849</v>
      </c>
      <c r="E34" t="s">
        <v>1059</v>
      </c>
      <c r="F34" t="s">
        <v>3500</v>
      </c>
      <c r="G34" t="s">
        <v>1380</v>
      </c>
      <c r="H34" s="158" t="s">
        <v>3510</v>
      </c>
      <c r="I34" s="39" t="s">
        <v>3511</v>
      </c>
      <c r="K34"/>
      <c r="L34"/>
    </row>
    <row r="35" spans="1:12" ht="40.5" x14ac:dyDescent="0.15">
      <c r="A35" s="158" t="s">
        <v>2835</v>
      </c>
      <c r="B35" t="s">
        <v>3506</v>
      </c>
      <c r="C35" s="158" t="s">
        <v>2824</v>
      </c>
      <c r="D35" t="s">
        <v>3507</v>
      </c>
      <c r="E35" t="s">
        <v>1059</v>
      </c>
      <c r="F35" t="s">
        <v>3500</v>
      </c>
      <c r="G35" t="s">
        <v>1380</v>
      </c>
      <c r="H35" s="158" t="s">
        <v>3508</v>
      </c>
      <c r="I35" s="39" t="s">
        <v>3509</v>
      </c>
      <c r="K35"/>
      <c r="L35"/>
    </row>
    <row r="36" spans="1:12" x14ac:dyDescent="0.15">
      <c r="A36" s="158" t="s">
        <v>2835</v>
      </c>
      <c r="B36" t="s">
        <v>3512</v>
      </c>
      <c r="C36" s="158" t="s">
        <v>2824</v>
      </c>
      <c r="D36" t="s">
        <v>1849</v>
      </c>
      <c r="E36" t="s">
        <v>3513</v>
      </c>
      <c r="F36" t="s">
        <v>3500</v>
      </c>
      <c r="G36" t="s">
        <v>1380</v>
      </c>
      <c r="H36" s="158" t="s">
        <v>3514</v>
      </c>
      <c r="I36" s="39" t="s">
        <v>3515</v>
      </c>
      <c r="K36"/>
      <c r="L36"/>
    </row>
    <row r="37" spans="1:12" ht="27" x14ac:dyDescent="0.15">
      <c r="A37" s="158" t="s">
        <v>2835</v>
      </c>
      <c r="B37" t="s">
        <v>3485</v>
      </c>
      <c r="C37" s="158" t="s">
        <v>2824</v>
      </c>
      <c r="D37" s="158" t="s">
        <v>1754</v>
      </c>
      <c r="E37" s="158" t="s">
        <v>1059</v>
      </c>
      <c r="F37" s="158" t="s">
        <v>1738</v>
      </c>
      <c r="G37" s="158" t="s">
        <v>1059</v>
      </c>
      <c r="H37" s="158" t="s">
        <v>1059</v>
      </c>
      <c r="I37" s="39" t="s">
        <v>3484</v>
      </c>
      <c r="K37"/>
      <c r="L37"/>
    </row>
    <row r="38" spans="1:12" ht="94.5" x14ac:dyDescent="0.15">
      <c r="A38" s="158" t="s">
        <v>2836</v>
      </c>
      <c r="B38" t="s">
        <v>2868</v>
      </c>
      <c r="C38" s="158" t="s">
        <v>2812</v>
      </c>
      <c r="D38" s="158" t="s">
        <v>1754</v>
      </c>
      <c r="E38" s="158" t="s">
        <v>2783</v>
      </c>
      <c r="F38" s="158" t="s">
        <v>1738</v>
      </c>
      <c r="G38" s="158" t="s">
        <v>775</v>
      </c>
      <c r="H38" s="158" t="s">
        <v>1059</v>
      </c>
      <c r="I38" s="39" t="s">
        <v>3058</v>
      </c>
      <c r="K38"/>
      <c r="L38"/>
    </row>
    <row r="39" spans="1:12" x14ac:dyDescent="0.15">
      <c r="A39" s="158" t="s">
        <v>2836</v>
      </c>
      <c r="B39" t="s">
        <v>2869</v>
      </c>
      <c r="C39" s="158" t="s">
        <v>2824</v>
      </c>
      <c r="D39" t="s">
        <v>3516</v>
      </c>
      <c r="E39" t="s">
        <v>1059</v>
      </c>
      <c r="F39" t="s">
        <v>3493</v>
      </c>
      <c r="G39" t="s">
        <v>3517</v>
      </c>
      <c r="H39" s="158" t="s">
        <v>1059</v>
      </c>
      <c r="I39" s="39" t="s">
        <v>3518</v>
      </c>
      <c r="K39"/>
      <c r="L39"/>
    </row>
    <row r="40" spans="1:12" ht="27" x14ac:dyDescent="0.15">
      <c r="A40" s="158" t="s">
        <v>2836</v>
      </c>
      <c r="B40" t="s">
        <v>3521</v>
      </c>
      <c r="C40" s="158" t="s">
        <v>2824</v>
      </c>
      <c r="D40" t="s">
        <v>3516</v>
      </c>
      <c r="E40" t="s">
        <v>3522</v>
      </c>
      <c r="F40" t="s">
        <v>3493</v>
      </c>
      <c r="G40" t="s">
        <v>3494</v>
      </c>
      <c r="H40" s="158" t="s">
        <v>1059</v>
      </c>
      <c r="I40" s="39" t="s">
        <v>3523</v>
      </c>
      <c r="K40"/>
      <c r="L40"/>
    </row>
    <row r="41" spans="1:12" x14ac:dyDescent="0.15">
      <c r="A41" s="158" t="s">
        <v>2836</v>
      </c>
      <c r="B41" t="s">
        <v>2870</v>
      </c>
      <c r="C41" s="158" t="s">
        <v>2824</v>
      </c>
      <c r="D41" t="s">
        <v>1742</v>
      </c>
      <c r="E41" t="s">
        <v>1737</v>
      </c>
      <c r="F41" t="s">
        <v>3493</v>
      </c>
      <c r="G41" t="s">
        <v>3494</v>
      </c>
      <c r="H41" s="158" t="s">
        <v>1059</v>
      </c>
      <c r="I41" s="39" t="s">
        <v>3520</v>
      </c>
      <c r="K41"/>
      <c r="L41"/>
    </row>
    <row r="42" spans="1:12" x14ac:dyDescent="0.15">
      <c r="A42" s="158" t="s">
        <v>2836</v>
      </c>
      <c r="B42" t="s">
        <v>3524</v>
      </c>
      <c r="C42" s="158" t="s">
        <v>2824</v>
      </c>
      <c r="D42" t="s">
        <v>1742</v>
      </c>
      <c r="E42" t="s">
        <v>3526</v>
      </c>
      <c r="F42" t="s">
        <v>3493</v>
      </c>
      <c r="G42" t="s">
        <v>3494</v>
      </c>
      <c r="H42" s="158" t="s">
        <v>1059</v>
      </c>
      <c r="I42" s="39" t="s">
        <v>3525</v>
      </c>
      <c r="K42"/>
      <c r="L42"/>
    </row>
    <row r="43" spans="1:12" ht="27" x14ac:dyDescent="0.15">
      <c r="A43" s="158" t="s">
        <v>2836</v>
      </c>
      <c r="B43" t="s">
        <v>2871</v>
      </c>
      <c r="C43" s="158" t="s">
        <v>2824</v>
      </c>
      <c r="D43" s="158" t="s">
        <v>1754</v>
      </c>
      <c r="E43" s="158" t="s">
        <v>1059</v>
      </c>
      <c r="F43" s="158" t="s">
        <v>1738</v>
      </c>
      <c r="G43" s="158" t="s">
        <v>1059</v>
      </c>
      <c r="H43" s="158" t="s">
        <v>1059</v>
      </c>
      <c r="I43" s="39" t="s">
        <v>3519</v>
      </c>
      <c r="K43"/>
      <c r="L43"/>
    </row>
    <row r="44" spans="1:12" ht="94.5" x14ac:dyDescent="0.15">
      <c r="A44" s="158" t="s">
        <v>2837</v>
      </c>
      <c r="B44" t="s">
        <v>2848</v>
      </c>
      <c r="C44" s="158" t="s">
        <v>2812</v>
      </c>
      <c r="D44" s="158" t="s">
        <v>1754</v>
      </c>
      <c r="E44" s="158" t="s">
        <v>2783</v>
      </c>
      <c r="F44" s="158" t="s">
        <v>1738</v>
      </c>
      <c r="G44" s="158" t="s">
        <v>775</v>
      </c>
      <c r="H44" s="158" t="s">
        <v>1059</v>
      </c>
      <c r="I44" s="39" t="s">
        <v>3059</v>
      </c>
      <c r="K44"/>
      <c r="L44"/>
    </row>
    <row r="45" spans="1:12" ht="40.5" x14ac:dyDescent="0.15">
      <c r="A45" s="158" t="s">
        <v>2837</v>
      </c>
      <c r="B45" t="s">
        <v>2818</v>
      </c>
      <c r="C45" s="158" t="s">
        <v>2814</v>
      </c>
      <c r="D45" t="s">
        <v>3527</v>
      </c>
      <c r="E45" t="s">
        <v>1059</v>
      </c>
      <c r="F45" t="s">
        <v>3500</v>
      </c>
      <c r="G45" t="s">
        <v>1380</v>
      </c>
      <c r="H45" s="158" t="s">
        <v>1623</v>
      </c>
      <c r="I45" s="39" t="s">
        <v>3568</v>
      </c>
      <c r="K45"/>
      <c r="L45"/>
    </row>
    <row r="46" spans="1:12" ht="40.5" x14ac:dyDescent="0.15">
      <c r="A46" s="158" t="s">
        <v>2837</v>
      </c>
      <c r="B46" t="s">
        <v>2805</v>
      </c>
      <c r="C46" s="158" t="s">
        <v>2814</v>
      </c>
      <c r="D46" t="s">
        <v>3444</v>
      </c>
      <c r="E46" t="s">
        <v>1059</v>
      </c>
      <c r="F46" t="s">
        <v>3500</v>
      </c>
      <c r="G46" t="s">
        <v>1380</v>
      </c>
      <c r="H46" s="158" t="s">
        <v>1623</v>
      </c>
      <c r="I46" s="39" t="s">
        <v>3569</v>
      </c>
      <c r="K46"/>
      <c r="L46"/>
    </row>
    <row r="47" spans="1:12" ht="27" x14ac:dyDescent="0.15">
      <c r="A47" s="158" t="s">
        <v>2837</v>
      </c>
      <c r="B47" t="s">
        <v>3532</v>
      </c>
      <c r="C47" t="s">
        <v>2814</v>
      </c>
      <c r="D47" t="s">
        <v>3444</v>
      </c>
      <c r="E47" t="s">
        <v>3533</v>
      </c>
      <c r="F47" t="s">
        <v>3500</v>
      </c>
      <c r="G47" t="s">
        <v>3534</v>
      </c>
      <c r="H47" t="s">
        <v>1623</v>
      </c>
      <c r="I47" s="39" t="s">
        <v>3536</v>
      </c>
      <c r="K47"/>
      <c r="L47"/>
    </row>
    <row r="48" spans="1:12" ht="54" x14ac:dyDescent="0.15">
      <c r="A48" s="158" t="s">
        <v>2837</v>
      </c>
      <c r="B48" t="s">
        <v>3544</v>
      </c>
      <c r="C48" s="158" t="s">
        <v>2814</v>
      </c>
      <c r="D48" t="s">
        <v>3516</v>
      </c>
      <c r="E48" t="s">
        <v>1059</v>
      </c>
      <c r="F48" t="s">
        <v>3493</v>
      </c>
      <c r="G48" t="s">
        <v>3494</v>
      </c>
      <c r="H48" s="158" t="s">
        <v>1059</v>
      </c>
      <c r="I48" s="39" t="s">
        <v>3543</v>
      </c>
      <c r="K48"/>
      <c r="L48"/>
    </row>
    <row r="49" spans="1:12" ht="27" x14ac:dyDescent="0.15">
      <c r="A49" s="158" t="s">
        <v>2837</v>
      </c>
      <c r="B49" t="s">
        <v>2849</v>
      </c>
      <c r="C49" s="158" t="s">
        <v>2824</v>
      </c>
      <c r="D49" t="s">
        <v>3516</v>
      </c>
      <c r="E49" t="s">
        <v>3528</v>
      </c>
      <c r="F49" t="s">
        <v>3493</v>
      </c>
      <c r="G49" t="s">
        <v>3494</v>
      </c>
      <c r="H49" s="158" t="s">
        <v>1059</v>
      </c>
      <c r="I49" s="39" t="s">
        <v>3529</v>
      </c>
      <c r="K49"/>
      <c r="L49"/>
    </row>
    <row r="50" spans="1:12" x14ac:dyDescent="0.15">
      <c r="A50" s="158" t="s">
        <v>2837</v>
      </c>
      <c r="B50" t="s">
        <v>3545</v>
      </c>
      <c r="C50" s="158" t="s">
        <v>2824</v>
      </c>
      <c r="D50" t="s">
        <v>1822</v>
      </c>
      <c r="E50" t="s">
        <v>1891</v>
      </c>
      <c r="F50" t="s">
        <v>3500</v>
      </c>
      <c r="G50" t="s">
        <v>1380</v>
      </c>
      <c r="H50" t="s">
        <v>3546</v>
      </c>
      <c r="I50" s="39" t="s">
        <v>3547</v>
      </c>
      <c r="K50"/>
      <c r="L50"/>
    </row>
    <row r="51" spans="1:12" x14ac:dyDescent="0.15">
      <c r="A51" s="158" t="s">
        <v>2837</v>
      </c>
      <c r="B51" t="s">
        <v>2850</v>
      </c>
      <c r="C51" s="158" t="s">
        <v>2824</v>
      </c>
      <c r="D51" t="s">
        <v>2237</v>
      </c>
      <c r="E51" t="s">
        <v>1788</v>
      </c>
      <c r="F51" t="s">
        <v>3500</v>
      </c>
      <c r="G51" t="s">
        <v>1380</v>
      </c>
      <c r="H51" s="158" t="s">
        <v>3510</v>
      </c>
      <c r="I51" s="39" t="s">
        <v>3548</v>
      </c>
      <c r="K51"/>
      <c r="L51"/>
    </row>
    <row r="52" spans="1:12" x14ac:dyDescent="0.15">
      <c r="A52" s="158" t="s">
        <v>2837</v>
      </c>
      <c r="B52" t="s">
        <v>3549</v>
      </c>
      <c r="C52" s="158" t="s">
        <v>2824</v>
      </c>
      <c r="D52" t="s">
        <v>3444</v>
      </c>
      <c r="E52" t="s">
        <v>1788</v>
      </c>
      <c r="F52" t="s">
        <v>3550</v>
      </c>
      <c r="G52" t="s">
        <v>3551</v>
      </c>
      <c r="H52" s="158" t="s">
        <v>3510</v>
      </c>
      <c r="I52" s="39" t="s">
        <v>3552</v>
      </c>
      <c r="K52"/>
      <c r="L52"/>
    </row>
    <row r="53" spans="1:12" ht="27" x14ac:dyDescent="0.15">
      <c r="A53" s="158" t="s">
        <v>2837</v>
      </c>
      <c r="B53" t="s">
        <v>2872</v>
      </c>
      <c r="C53" s="158" t="s">
        <v>2824</v>
      </c>
      <c r="D53" s="158" t="s">
        <v>1754</v>
      </c>
      <c r="E53" s="158" t="s">
        <v>1059</v>
      </c>
      <c r="F53" s="158" t="s">
        <v>1738</v>
      </c>
      <c r="G53" s="158" t="s">
        <v>1059</v>
      </c>
      <c r="H53" s="158" t="s">
        <v>1059</v>
      </c>
      <c r="I53" s="39" t="s">
        <v>3530</v>
      </c>
      <c r="K53"/>
      <c r="L53"/>
    </row>
    <row r="54" spans="1:12" ht="94.5" x14ac:dyDescent="0.15">
      <c r="A54" s="158" t="s">
        <v>2838</v>
      </c>
      <c r="B54" t="s">
        <v>2863</v>
      </c>
      <c r="C54" s="158" t="s">
        <v>2812</v>
      </c>
      <c r="D54" s="158" t="s">
        <v>1754</v>
      </c>
      <c r="E54" s="158" t="s">
        <v>2783</v>
      </c>
      <c r="F54" s="158" t="s">
        <v>1738</v>
      </c>
      <c r="G54" s="158" t="s">
        <v>775</v>
      </c>
      <c r="H54" s="158" t="s">
        <v>1059</v>
      </c>
      <c r="I54" s="39" t="s">
        <v>3060</v>
      </c>
      <c r="K54"/>
      <c r="L54"/>
    </row>
    <row r="55" spans="1:12" x14ac:dyDescent="0.15">
      <c r="A55" s="158" t="s">
        <v>2838</v>
      </c>
      <c r="B55" t="s">
        <v>3538</v>
      </c>
      <c r="C55" s="158" t="s">
        <v>2814</v>
      </c>
      <c r="D55" s="158" t="s">
        <v>3444</v>
      </c>
      <c r="E55" s="158" t="s">
        <v>3533</v>
      </c>
      <c r="F55" s="158" t="s">
        <v>3493</v>
      </c>
      <c r="G55" s="158" t="s">
        <v>3534</v>
      </c>
      <c r="H55" s="158" t="s">
        <v>1623</v>
      </c>
      <c r="I55" s="39" t="s">
        <v>3537</v>
      </c>
      <c r="K55"/>
      <c r="L55"/>
    </row>
    <row r="56" spans="1:12" x14ac:dyDescent="0.15">
      <c r="A56" s="158" t="s">
        <v>2838</v>
      </c>
      <c r="B56" t="s">
        <v>3539</v>
      </c>
      <c r="C56" s="158" t="s">
        <v>2814</v>
      </c>
      <c r="D56" t="s">
        <v>1849</v>
      </c>
      <c r="E56" t="s">
        <v>3540</v>
      </c>
      <c r="F56" t="s">
        <v>3541</v>
      </c>
      <c r="G56" t="s">
        <v>1380</v>
      </c>
      <c r="H56" s="158" t="s">
        <v>1623</v>
      </c>
      <c r="I56" s="39" t="s">
        <v>3542</v>
      </c>
      <c r="K56"/>
      <c r="L56"/>
    </row>
    <row r="57" spans="1:12" ht="27" x14ac:dyDescent="0.15">
      <c r="A57" s="158" t="s">
        <v>2838</v>
      </c>
      <c r="B57" t="s">
        <v>3557</v>
      </c>
      <c r="C57" s="158" t="s">
        <v>2814</v>
      </c>
      <c r="D57" t="s">
        <v>3558</v>
      </c>
      <c r="E57" t="s">
        <v>1059</v>
      </c>
      <c r="F57" t="s">
        <v>3550</v>
      </c>
      <c r="G57" t="s">
        <v>1380</v>
      </c>
      <c r="H57" s="158" t="s">
        <v>1623</v>
      </c>
      <c r="I57" s="39" t="s">
        <v>3560</v>
      </c>
      <c r="K57"/>
      <c r="L57"/>
    </row>
    <row r="58" spans="1:12" ht="54" x14ac:dyDescent="0.15">
      <c r="A58" s="158" t="s">
        <v>2838</v>
      </c>
      <c r="B58" t="s">
        <v>3562</v>
      </c>
      <c r="C58" s="158" t="s">
        <v>2814</v>
      </c>
      <c r="D58" s="158" t="s">
        <v>2975</v>
      </c>
      <c r="E58" s="158" t="s">
        <v>1059</v>
      </c>
      <c r="F58" s="158" t="s">
        <v>827</v>
      </c>
      <c r="G58" s="158" t="s">
        <v>1380</v>
      </c>
      <c r="H58" s="158" t="s">
        <v>1623</v>
      </c>
      <c r="I58" s="39" t="s">
        <v>3572</v>
      </c>
      <c r="K58"/>
      <c r="L58"/>
    </row>
    <row r="59" spans="1:12" x14ac:dyDescent="0.15">
      <c r="A59" s="158" t="s">
        <v>2838</v>
      </c>
      <c r="B59" t="s">
        <v>2852</v>
      </c>
      <c r="C59" s="158" t="s">
        <v>2824</v>
      </c>
      <c r="D59" t="s">
        <v>3444</v>
      </c>
      <c r="E59" t="s">
        <v>1059</v>
      </c>
      <c r="F59" t="s">
        <v>3500</v>
      </c>
      <c r="G59" t="s">
        <v>1380</v>
      </c>
      <c r="H59" s="158" t="s">
        <v>1623</v>
      </c>
      <c r="I59" s="39" t="s">
        <v>3535</v>
      </c>
      <c r="K59"/>
      <c r="L59"/>
    </row>
    <row r="60" spans="1:12" x14ac:dyDescent="0.15">
      <c r="A60" s="158" t="s">
        <v>2838</v>
      </c>
      <c r="B60" t="s">
        <v>2866</v>
      </c>
      <c r="C60" s="158" t="s">
        <v>2824</v>
      </c>
      <c r="D60" t="s">
        <v>1849</v>
      </c>
      <c r="E60" t="s">
        <v>3513</v>
      </c>
      <c r="F60" t="s">
        <v>3500</v>
      </c>
      <c r="G60" t="s">
        <v>1380</v>
      </c>
      <c r="H60" s="158" t="s">
        <v>1059</v>
      </c>
      <c r="I60" s="39" t="s">
        <v>3553</v>
      </c>
      <c r="K60"/>
      <c r="L60"/>
    </row>
    <row r="61" spans="1:12" x14ac:dyDescent="0.15">
      <c r="A61" s="158" t="s">
        <v>2838</v>
      </c>
      <c r="B61" t="s">
        <v>2864</v>
      </c>
      <c r="C61" s="158" t="s">
        <v>2824</v>
      </c>
      <c r="D61" t="s">
        <v>2237</v>
      </c>
      <c r="E61" t="s">
        <v>1737</v>
      </c>
      <c r="F61" t="s">
        <v>3493</v>
      </c>
      <c r="G61" t="s">
        <v>3494</v>
      </c>
      <c r="H61" s="158" t="s">
        <v>1718</v>
      </c>
      <c r="I61" s="39" t="s">
        <v>3554</v>
      </c>
      <c r="K61"/>
      <c r="L61"/>
    </row>
    <row r="62" spans="1:12" ht="27" x14ac:dyDescent="0.15">
      <c r="A62" s="158" t="s">
        <v>2838</v>
      </c>
      <c r="B62" t="s">
        <v>2865</v>
      </c>
      <c r="C62" s="158" t="s">
        <v>2824</v>
      </c>
      <c r="D62" t="s">
        <v>2237</v>
      </c>
      <c r="E62" t="s">
        <v>1059</v>
      </c>
      <c r="F62" t="s">
        <v>3500</v>
      </c>
      <c r="G62" t="s">
        <v>1380</v>
      </c>
      <c r="H62" s="158" t="s">
        <v>1718</v>
      </c>
      <c r="I62" s="39" t="s">
        <v>3556</v>
      </c>
      <c r="K62"/>
      <c r="L62"/>
    </row>
    <row r="63" spans="1:12" ht="27" x14ac:dyDescent="0.15">
      <c r="A63" s="158" t="s">
        <v>2838</v>
      </c>
      <c r="B63" t="s">
        <v>2873</v>
      </c>
      <c r="C63" s="158" t="s">
        <v>2824</v>
      </c>
      <c r="D63" s="158" t="s">
        <v>1754</v>
      </c>
      <c r="E63" s="158" t="s">
        <v>1059</v>
      </c>
      <c r="F63" s="158" t="s">
        <v>1738</v>
      </c>
      <c r="G63" s="158" t="s">
        <v>1059</v>
      </c>
      <c r="H63" s="158" t="s">
        <v>1059</v>
      </c>
      <c r="I63" s="39" t="s">
        <v>3555</v>
      </c>
      <c r="K63"/>
      <c r="L63"/>
    </row>
    <row r="64" spans="1:12" ht="94.5" x14ac:dyDescent="0.15">
      <c r="A64" s="158" t="s">
        <v>2810</v>
      </c>
      <c r="B64" t="s">
        <v>2811</v>
      </c>
      <c r="C64" s="158" t="s">
        <v>2812</v>
      </c>
      <c r="D64" s="158" t="s">
        <v>1754</v>
      </c>
      <c r="E64" s="158" t="s">
        <v>2783</v>
      </c>
      <c r="F64" s="158" t="s">
        <v>1738</v>
      </c>
      <c r="G64" s="158" t="s">
        <v>775</v>
      </c>
      <c r="H64" s="158" t="s">
        <v>1059</v>
      </c>
      <c r="I64" s="39" t="s">
        <v>3561</v>
      </c>
      <c r="K64"/>
      <c r="L64"/>
    </row>
    <row r="65" spans="1:12" ht="40.5" x14ac:dyDescent="0.15">
      <c r="A65" s="158" t="s">
        <v>2810</v>
      </c>
      <c r="B65" t="s">
        <v>2813</v>
      </c>
      <c r="C65" s="158" t="s">
        <v>2814</v>
      </c>
      <c r="D65" t="s">
        <v>1742</v>
      </c>
      <c r="E65" t="s">
        <v>3585</v>
      </c>
      <c r="F65" t="s">
        <v>3578</v>
      </c>
      <c r="G65" t="s">
        <v>3579</v>
      </c>
      <c r="H65" s="158" t="s">
        <v>1623</v>
      </c>
      <c r="I65" s="39" t="s">
        <v>3586</v>
      </c>
      <c r="K65"/>
      <c r="L65"/>
    </row>
    <row r="66" spans="1:12" x14ac:dyDescent="0.15">
      <c r="A66" s="158" t="s">
        <v>2810</v>
      </c>
      <c r="B66" t="s">
        <v>2815</v>
      </c>
      <c r="C66" s="158" t="s">
        <v>2814</v>
      </c>
      <c r="D66" t="s">
        <v>2975</v>
      </c>
      <c r="E66" t="s">
        <v>1059</v>
      </c>
      <c r="F66" t="s">
        <v>3578</v>
      </c>
      <c r="G66" t="s">
        <v>3579</v>
      </c>
      <c r="H66" s="158" t="s">
        <v>1623</v>
      </c>
      <c r="I66" s="39" t="s">
        <v>3584</v>
      </c>
      <c r="K66"/>
      <c r="L66"/>
    </row>
    <row r="67" spans="1:12" ht="27" x14ac:dyDescent="0.15">
      <c r="A67" s="158" t="s">
        <v>2810</v>
      </c>
      <c r="B67" t="s">
        <v>2816</v>
      </c>
      <c r="C67" s="158" t="s">
        <v>2814</v>
      </c>
      <c r="D67" t="s">
        <v>2975</v>
      </c>
      <c r="E67" t="s">
        <v>3573</v>
      </c>
      <c r="F67" t="s">
        <v>3574</v>
      </c>
      <c r="G67" t="s">
        <v>3575</v>
      </c>
      <c r="H67" s="158" t="s">
        <v>1623</v>
      </c>
      <c r="I67" s="39" t="s">
        <v>3047</v>
      </c>
      <c r="K67"/>
      <c r="L67"/>
    </row>
    <row r="68" spans="1:12" ht="27" x14ac:dyDescent="0.15">
      <c r="A68" s="158" t="s">
        <v>2810</v>
      </c>
      <c r="B68" t="s">
        <v>2817</v>
      </c>
      <c r="C68" s="158" t="s">
        <v>2814</v>
      </c>
      <c r="D68" t="s">
        <v>3636</v>
      </c>
      <c r="E68" t="s">
        <v>3048</v>
      </c>
      <c r="F68" t="s">
        <v>3578</v>
      </c>
      <c r="G68" t="s">
        <v>685</v>
      </c>
      <c r="H68" s="158" t="s">
        <v>3576</v>
      </c>
      <c r="I68" s="39" t="s">
        <v>3634</v>
      </c>
      <c r="K68"/>
      <c r="L68"/>
    </row>
    <row r="69" spans="1:12" ht="27" x14ac:dyDescent="0.15">
      <c r="A69" s="158" t="s">
        <v>2810</v>
      </c>
      <c r="B69" t="s">
        <v>2820</v>
      </c>
      <c r="C69" s="158" t="s">
        <v>2824</v>
      </c>
      <c r="D69" t="s">
        <v>3577</v>
      </c>
      <c r="E69" t="s">
        <v>1059</v>
      </c>
      <c r="F69" t="s">
        <v>3578</v>
      </c>
      <c r="G69" t="s">
        <v>3579</v>
      </c>
      <c r="H69" s="158" t="s">
        <v>1059</v>
      </c>
      <c r="I69" s="39" t="s">
        <v>3580</v>
      </c>
      <c r="K69"/>
      <c r="L69"/>
    </row>
    <row r="70" spans="1:12" ht="27" x14ac:dyDescent="0.15">
      <c r="A70" s="158" t="s">
        <v>2810</v>
      </c>
      <c r="B70" t="s">
        <v>2819</v>
      </c>
      <c r="C70" s="158" t="s">
        <v>2824</v>
      </c>
      <c r="D70" t="s">
        <v>3049</v>
      </c>
      <c r="E70" t="s">
        <v>3573</v>
      </c>
      <c r="F70" t="s">
        <v>3030</v>
      </c>
      <c r="G70" t="s">
        <v>1380</v>
      </c>
      <c r="H70" s="158" t="s">
        <v>3510</v>
      </c>
      <c r="I70" s="39" t="s">
        <v>3581</v>
      </c>
      <c r="K70"/>
      <c r="L70"/>
    </row>
    <row r="71" spans="1:12" x14ac:dyDescent="0.15">
      <c r="A71" s="158" t="s">
        <v>2810</v>
      </c>
      <c r="B71" t="s">
        <v>2821</v>
      </c>
      <c r="C71" s="158" t="s">
        <v>2824</v>
      </c>
      <c r="D71" t="s">
        <v>1726</v>
      </c>
      <c r="E71" t="s">
        <v>1059</v>
      </c>
      <c r="F71" t="s">
        <v>3578</v>
      </c>
      <c r="G71" t="s">
        <v>3579</v>
      </c>
      <c r="H71" s="158" t="s">
        <v>1623</v>
      </c>
      <c r="I71" s="39" t="s">
        <v>3583</v>
      </c>
      <c r="K71"/>
      <c r="L71"/>
    </row>
    <row r="72" spans="1:12" ht="27" x14ac:dyDescent="0.15">
      <c r="A72" s="158" t="s">
        <v>2810</v>
      </c>
      <c r="B72" t="s">
        <v>2822</v>
      </c>
      <c r="C72" s="158" t="s">
        <v>2824</v>
      </c>
      <c r="D72" t="s">
        <v>2975</v>
      </c>
      <c r="E72" t="s">
        <v>1059</v>
      </c>
      <c r="F72" t="s">
        <v>3578</v>
      </c>
      <c r="G72" t="s">
        <v>3579</v>
      </c>
      <c r="H72" s="158" t="s">
        <v>3510</v>
      </c>
      <c r="I72" s="39" t="s">
        <v>3582</v>
      </c>
      <c r="K72"/>
      <c r="L72"/>
    </row>
    <row r="73" spans="1:12" ht="27" x14ac:dyDescent="0.15">
      <c r="A73" s="158" t="s">
        <v>2810</v>
      </c>
      <c r="B73" t="s">
        <v>2823</v>
      </c>
      <c r="C73" s="158" t="s">
        <v>2824</v>
      </c>
      <c r="D73" s="158" t="s">
        <v>1754</v>
      </c>
      <c r="E73" s="158" t="s">
        <v>1059</v>
      </c>
      <c r="F73" s="158" t="s">
        <v>1738</v>
      </c>
      <c r="G73" s="158" t="s">
        <v>1059</v>
      </c>
      <c r="H73" s="158" t="s">
        <v>1059</v>
      </c>
      <c r="I73" s="39" t="s">
        <v>3050</v>
      </c>
      <c r="K73"/>
      <c r="L73"/>
    </row>
    <row r="74" spans="1:12" ht="81" x14ac:dyDescent="0.15">
      <c r="A74" s="158" t="s">
        <v>2839</v>
      </c>
      <c r="B74" t="s">
        <v>2867</v>
      </c>
      <c r="C74" t="s">
        <v>2812</v>
      </c>
      <c r="D74" s="158" t="s">
        <v>1754</v>
      </c>
      <c r="E74" s="158" t="s">
        <v>2783</v>
      </c>
      <c r="F74" s="158" t="s">
        <v>1738</v>
      </c>
      <c r="G74" s="158" t="s">
        <v>775</v>
      </c>
      <c r="H74" s="158" t="s">
        <v>1059</v>
      </c>
      <c r="I74" s="39" t="s">
        <v>3621</v>
      </c>
      <c r="K74"/>
      <c r="L74"/>
    </row>
    <row r="75" spans="1:12" ht="67.5" x14ac:dyDescent="0.15">
      <c r="A75" s="158" t="s">
        <v>2839</v>
      </c>
      <c r="B75" t="s">
        <v>2851</v>
      </c>
      <c r="C75" t="s">
        <v>2814</v>
      </c>
      <c r="D75" t="s">
        <v>2975</v>
      </c>
      <c r="E75" t="s">
        <v>1059</v>
      </c>
      <c r="F75" t="s">
        <v>1167</v>
      </c>
      <c r="G75" t="s">
        <v>1380</v>
      </c>
      <c r="H75" s="158" t="s">
        <v>1623</v>
      </c>
      <c r="I75" s="39" t="s">
        <v>3587</v>
      </c>
      <c r="K75"/>
      <c r="L75"/>
    </row>
    <row r="76" spans="1:12" ht="40.5" x14ac:dyDescent="0.15">
      <c r="A76" s="158" t="s">
        <v>2839</v>
      </c>
      <c r="B76" t="s">
        <v>3623</v>
      </c>
      <c r="C76" s="158" t="s">
        <v>2814</v>
      </c>
      <c r="D76" t="s">
        <v>2975</v>
      </c>
      <c r="E76" t="s">
        <v>3624</v>
      </c>
      <c r="F76" t="s">
        <v>3614</v>
      </c>
      <c r="G76" t="s">
        <v>1380</v>
      </c>
      <c r="H76" s="158" t="s">
        <v>1623</v>
      </c>
      <c r="I76" s="39" t="s">
        <v>3622</v>
      </c>
      <c r="K76"/>
      <c r="L76"/>
    </row>
    <row r="77" spans="1:12" ht="27" x14ac:dyDescent="0.15">
      <c r="A77" s="158" t="s">
        <v>2839</v>
      </c>
      <c r="B77" t="s">
        <v>2853</v>
      </c>
      <c r="C77" s="158" t="s">
        <v>2814</v>
      </c>
      <c r="D77" t="s">
        <v>3588</v>
      </c>
      <c r="E77" t="s">
        <v>2983</v>
      </c>
      <c r="F77" t="s">
        <v>3574</v>
      </c>
      <c r="G77" t="s">
        <v>1380</v>
      </c>
      <c r="H77" s="158" t="s">
        <v>1623</v>
      </c>
      <c r="I77" s="39" t="s">
        <v>3589</v>
      </c>
      <c r="K77"/>
      <c r="L77"/>
    </row>
    <row r="78" spans="1:12" ht="27" x14ac:dyDescent="0.15">
      <c r="A78" s="158" t="s">
        <v>2839</v>
      </c>
      <c r="B78" t="s">
        <v>3633</v>
      </c>
      <c r="C78" s="158" t="s">
        <v>2814</v>
      </c>
      <c r="D78" t="s">
        <v>3636</v>
      </c>
      <c r="E78" t="s">
        <v>1059</v>
      </c>
      <c r="F78" t="s">
        <v>3578</v>
      </c>
      <c r="G78" t="s">
        <v>3579</v>
      </c>
      <c r="H78" s="158" t="s">
        <v>1623</v>
      </c>
      <c r="I78" s="39" t="s">
        <v>3635</v>
      </c>
      <c r="K78"/>
      <c r="L78"/>
    </row>
    <row r="79" spans="1:12" ht="27" x14ac:dyDescent="0.15">
      <c r="A79" s="158" t="s">
        <v>2839</v>
      </c>
      <c r="B79" t="s">
        <v>2854</v>
      </c>
      <c r="C79" t="s">
        <v>2824</v>
      </c>
      <c r="D79" t="s">
        <v>1726</v>
      </c>
      <c r="E79" t="s">
        <v>1788</v>
      </c>
      <c r="F79" t="s">
        <v>3578</v>
      </c>
      <c r="G79" t="s">
        <v>3579</v>
      </c>
      <c r="H79" s="158" t="s">
        <v>1059</v>
      </c>
      <c r="I79" s="39" t="s">
        <v>3590</v>
      </c>
      <c r="K79"/>
      <c r="L79"/>
    </row>
    <row r="80" spans="1:12" ht="27" x14ac:dyDescent="0.15">
      <c r="A80" s="158" t="s">
        <v>2839</v>
      </c>
      <c r="B80" t="s">
        <v>2855</v>
      </c>
      <c r="C80" s="158" t="s">
        <v>2824</v>
      </c>
      <c r="D80" t="s">
        <v>1167</v>
      </c>
      <c r="E80" t="s">
        <v>1737</v>
      </c>
      <c r="F80" t="s">
        <v>3578</v>
      </c>
      <c r="G80" t="s">
        <v>3579</v>
      </c>
      <c r="H80" s="158" t="s">
        <v>3592</v>
      </c>
      <c r="I80" s="39" t="s">
        <v>3593</v>
      </c>
      <c r="K80"/>
      <c r="L80"/>
    </row>
    <row r="81" spans="1:12" x14ac:dyDescent="0.15">
      <c r="A81" s="158" t="s">
        <v>2839</v>
      </c>
      <c r="B81" t="s">
        <v>3630</v>
      </c>
      <c r="C81" s="158" t="s">
        <v>2824</v>
      </c>
      <c r="D81" t="s">
        <v>1167</v>
      </c>
      <c r="E81" t="s">
        <v>1737</v>
      </c>
      <c r="F81" t="s">
        <v>3574</v>
      </c>
      <c r="G81" t="s">
        <v>3631</v>
      </c>
      <c r="H81" s="158" t="s">
        <v>3510</v>
      </c>
      <c r="I81" s="39" t="s">
        <v>3632</v>
      </c>
      <c r="K81"/>
      <c r="L81"/>
    </row>
    <row r="82" spans="1:12" ht="27" x14ac:dyDescent="0.15">
      <c r="A82" s="158" t="s">
        <v>2839</v>
      </c>
      <c r="B82" t="s">
        <v>3642</v>
      </c>
      <c r="C82" s="158" t="s">
        <v>2824</v>
      </c>
      <c r="D82" t="s">
        <v>1849</v>
      </c>
      <c r="E82" t="s">
        <v>1891</v>
      </c>
      <c r="F82" t="s">
        <v>3643</v>
      </c>
      <c r="G82" t="s">
        <v>1380</v>
      </c>
      <c r="H82" s="158" t="s">
        <v>1623</v>
      </c>
      <c r="I82" s="39" t="s">
        <v>3644</v>
      </c>
      <c r="K82"/>
      <c r="L82"/>
    </row>
    <row r="83" spans="1:12" x14ac:dyDescent="0.15">
      <c r="A83" s="158" t="s">
        <v>2839</v>
      </c>
      <c r="B83" t="s">
        <v>2874</v>
      </c>
      <c r="C83" s="158" t="s">
        <v>2824</v>
      </c>
      <c r="D83" s="158" t="s">
        <v>1754</v>
      </c>
      <c r="E83" s="158" t="s">
        <v>1059</v>
      </c>
      <c r="F83" s="158" t="s">
        <v>1738</v>
      </c>
      <c r="G83" s="158" t="s">
        <v>1059</v>
      </c>
      <c r="H83" s="158" t="s">
        <v>1059</v>
      </c>
      <c r="I83" s="39" t="s">
        <v>3591</v>
      </c>
      <c r="K83"/>
      <c r="L83"/>
    </row>
    <row r="84" spans="1:12" ht="94.5" x14ac:dyDescent="0.15">
      <c r="A84" s="158" t="s">
        <v>2840</v>
      </c>
      <c r="B84" t="s">
        <v>2856</v>
      </c>
      <c r="C84" s="158" t="s">
        <v>2812</v>
      </c>
      <c r="D84" s="158" t="s">
        <v>1754</v>
      </c>
      <c r="E84" s="158" t="s">
        <v>2783</v>
      </c>
      <c r="F84" s="158" t="s">
        <v>1738</v>
      </c>
      <c r="G84" s="158" t="s">
        <v>775</v>
      </c>
      <c r="H84" s="158" t="s">
        <v>1059</v>
      </c>
      <c r="I84" s="39" t="s">
        <v>3064</v>
      </c>
      <c r="K84"/>
      <c r="L84"/>
    </row>
    <row r="85" spans="1:12" ht="40.5" x14ac:dyDescent="0.15">
      <c r="A85" s="158" t="s">
        <v>2840</v>
      </c>
      <c r="B85" t="s">
        <v>2857</v>
      </c>
      <c r="C85" s="158" t="s">
        <v>2814</v>
      </c>
      <c r="D85" t="s">
        <v>3627</v>
      </c>
      <c r="E85" t="s">
        <v>3563</v>
      </c>
      <c r="F85" t="s">
        <v>3614</v>
      </c>
      <c r="G85" t="s">
        <v>3575</v>
      </c>
      <c r="H85" s="158" t="s">
        <v>1623</v>
      </c>
      <c r="I85" s="39" t="s">
        <v>3626</v>
      </c>
      <c r="K85"/>
      <c r="L85"/>
    </row>
    <row r="86" spans="1:12" ht="40.5" x14ac:dyDescent="0.15">
      <c r="A86" s="158" t="s">
        <v>2840</v>
      </c>
      <c r="B86" t="s">
        <v>2806</v>
      </c>
      <c r="C86" s="158" t="s">
        <v>2814</v>
      </c>
      <c r="D86" t="s">
        <v>2975</v>
      </c>
      <c r="E86" t="s">
        <v>1059</v>
      </c>
      <c r="F86" t="s">
        <v>3578</v>
      </c>
      <c r="G86" t="s">
        <v>3579</v>
      </c>
      <c r="H86" s="158" t="s">
        <v>1623</v>
      </c>
      <c r="I86" s="39" t="s">
        <v>3594</v>
      </c>
      <c r="K86"/>
      <c r="L86"/>
    </row>
    <row r="87" spans="1:12" x14ac:dyDescent="0.15">
      <c r="A87" s="158" t="s">
        <v>2840</v>
      </c>
      <c r="B87" t="s">
        <v>3625</v>
      </c>
      <c r="C87" s="158" t="s">
        <v>2814</v>
      </c>
      <c r="D87" t="s">
        <v>3628</v>
      </c>
      <c r="E87" t="s">
        <v>1788</v>
      </c>
      <c r="F87" t="s">
        <v>1626</v>
      </c>
      <c r="G87" t="s">
        <v>1380</v>
      </c>
      <c r="H87" s="158" t="s">
        <v>1623</v>
      </c>
      <c r="I87" s="39" t="s">
        <v>3629</v>
      </c>
      <c r="K87"/>
      <c r="L87"/>
    </row>
    <row r="88" spans="1:12" ht="40.5" x14ac:dyDescent="0.15">
      <c r="A88" s="158" t="s">
        <v>2840</v>
      </c>
      <c r="B88" t="s">
        <v>3654</v>
      </c>
      <c r="C88" s="158" t="s">
        <v>2814</v>
      </c>
      <c r="D88" t="s">
        <v>3656</v>
      </c>
      <c r="E88" t="s">
        <v>1059</v>
      </c>
      <c r="F88" t="s">
        <v>3614</v>
      </c>
      <c r="G88" t="s">
        <v>549</v>
      </c>
      <c r="H88" s="158" t="s">
        <v>1623</v>
      </c>
      <c r="I88" s="39" t="s">
        <v>3655</v>
      </c>
      <c r="K88"/>
      <c r="L88"/>
    </row>
    <row r="89" spans="1:12" ht="54" x14ac:dyDescent="0.15">
      <c r="A89" s="158" t="s">
        <v>2840</v>
      </c>
      <c r="B89" t="s">
        <v>2858</v>
      </c>
      <c r="C89" s="158" t="s">
        <v>2824</v>
      </c>
      <c r="D89" t="s">
        <v>3577</v>
      </c>
      <c r="E89" t="s">
        <v>1059</v>
      </c>
      <c r="F89" s="158" t="s">
        <v>1738</v>
      </c>
      <c r="G89" s="158" t="s">
        <v>685</v>
      </c>
      <c r="H89" s="158" t="s">
        <v>1059</v>
      </c>
      <c r="I89" s="39" t="s">
        <v>3596</v>
      </c>
      <c r="K89"/>
      <c r="L89"/>
    </row>
    <row r="90" spans="1:12" ht="27" x14ac:dyDescent="0.15">
      <c r="A90" s="158" t="s">
        <v>2840</v>
      </c>
      <c r="B90" t="s">
        <v>2859</v>
      </c>
      <c r="C90" s="158" t="s">
        <v>2824</v>
      </c>
      <c r="D90" t="s">
        <v>3577</v>
      </c>
      <c r="E90" s="158" t="s">
        <v>1059</v>
      </c>
      <c r="F90" s="158" t="s">
        <v>1738</v>
      </c>
      <c r="G90" s="158" t="s">
        <v>685</v>
      </c>
      <c r="H90" s="158" t="s">
        <v>1059</v>
      </c>
      <c r="I90" s="39" t="s">
        <v>3001</v>
      </c>
      <c r="K90"/>
      <c r="L90"/>
    </row>
    <row r="91" spans="1:12" x14ac:dyDescent="0.15">
      <c r="A91" s="158" t="s">
        <v>2840</v>
      </c>
      <c r="B91" t="s">
        <v>2860</v>
      </c>
      <c r="C91" s="158" t="s">
        <v>2824</v>
      </c>
      <c r="D91" t="s">
        <v>1849</v>
      </c>
      <c r="E91" t="s">
        <v>3597</v>
      </c>
      <c r="F91" t="s">
        <v>3578</v>
      </c>
      <c r="G91" t="s">
        <v>3579</v>
      </c>
      <c r="H91" s="158" t="s">
        <v>1059</v>
      </c>
      <c r="I91" s="39" t="s">
        <v>3599</v>
      </c>
      <c r="K91"/>
      <c r="L91"/>
    </row>
    <row r="92" spans="1:12" ht="27" x14ac:dyDescent="0.15">
      <c r="A92" s="158" t="s">
        <v>2840</v>
      </c>
      <c r="B92" t="s">
        <v>3598</v>
      </c>
      <c r="C92" s="158" t="s">
        <v>2824</v>
      </c>
      <c r="D92" t="s">
        <v>3601</v>
      </c>
      <c r="E92" t="s">
        <v>3597</v>
      </c>
      <c r="F92" t="s">
        <v>3574</v>
      </c>
      <c r="G92" t="s">
        <v>3575</v>
      </c>
      <c r="H92" s="158" t="s">
        <v>3602</v>
      </c>
      <c r="I92" s="39" t="s">
        <v>3600</v>
      </c>
      <c r="K92"/>
      <c r="L92"/>
    </row>
    <row r="93" spans="1:12" ht="27" x14ac:dyDescent="0.15">
      <c r="A93" s="158" t="s">
        <v>2840</v>
      </c>
      <c r="B93" t="s">
        <v>2875</v>
      </c>
      <c r="C93" s="158" t="s">
        <v>2824</v>
      </c>
      <c r="D93" s="158" t="s">
        <v>1754</v>
      </c>
      <c r="E93" s="158" t="s">
        <v>1059</v>
      </c>
      <c r="F93" s="158" t="s">
        <v>1738</v>
      </c>
      <c r="G93" s="158" t="s">
        <v>1059</v>
      </c>
      <c r="H93" s="158" t="s">
        <v>1059</v>
      </c>
      <c r="I93" s="39" t="s">
        <v>3595</v>
      </c>
      <c r="K93"/>
      <c r="L93"/>
    </row>
    <row r="94" spans="1:12" ht="94.5" x14ac:dyDescent="0.15">
      <c r="A94" s="158" t="s">
        <v>2841</v>
      </c>
      <c r="B94" t="s">
        <v>2876</v>
      </c>
      <c r="C94" s="158" t="s">
        <v>2812</v>
      </c>
      <c r="D94" s="158" t="s">
        <v>1754</v>
      </c>
      <c r="E94" s="158" t="s">
        <v>2783</v>
      </c>
      <c r="F94" s="158" t="s">
        <v>1738</v>
      </c>
      <c r="G94" s="158" t="s">
        <v>775</v>
      </c>
      <c r="H94" s="158" t="s">
        <v>1059</v>
      </c>
      <c r="I94" s="39" t="s">
        <v>3062</v>
      </c>
      <c r="K94"/>
      <c r="L94"/>
    </row>
    <row r="95" spans="1:12" x14ac:dyDescent="0.15">
      <c r="A95" s="158" t="s">
        <v>2841</v>
      </c>
      <c r="B95" t="s">
        <v>2952</v>
      </c>
      <c r="C95" s="158" t="s">
        <v>2814</v>
      </c>
      <c r="D95" t="s">
        <v>2975</v>
      </c>
      <c r="E95" t="s">
        <v>2983</v>
      </c>
      <c r="F95" t="s">
        <v>2138</v>
      </c>
      <c r="G95" t="s">
        <v>1380</v>
      </c>
      <c r="H95" s="158" t="s">
        <v>1623</v>
      </c>
      <c r="I95" s="39" t="s">
        <v>3603</v>
      </c>
      <c r="K95"/>
      <c r="L95"/>
    </row>
    <row r="96" spans="1:12" ht="40.5" x14ac:dyDescent="0.15">
      <c r="A96" s="158" t="s">
        <v>2841</v>
      </c>
      <c r="B96" t="s">
        <v>2964</v>
      </c>
      <c r="C96" s="158" t="s">
        <v>2814</v>
      </c>
      <c r="D96" t="s">
        <v>2975</v>
      </c>
      <c r="E96" t="s">
        <v>1059</v>
      </c>
      <c r="F96" t="s">
        <v>3614</v>
      </c>
      <c r="G96" t="s">
        <v>3575</v>
      </c>
      <c r="H96" s="158" t="s">
        <v>1623</v>
      </c>
      <c r="I96" s="39" t="s">
        <v>3613</v>
      </c>
      <c r="K96"/>
      <c r="L96"/>
    </row>
    <row r="97" spans="1:12" ht="27" x14ac:dyDescent="0.15">
      <c r="A97" s="158" t="s">
        <v>2841</v>
      </c>
      <c r="B97" t="s">
        <v>3616</v>
      </c>
      <c r="C97" s="158" t="s">
        <v>2814</v>
      </c>
      <c r="D97" t="s">
        <v>2975</v>
      </c>
      <c r="E97" t="s">
        <v>1167</v>
      </c>
      <c r="F97" t="s">
        <v>1918</v>
      </c>
      <c r="G97" t="s">
        <v>3575</v>
      </c>
      <c r="H97" s="158" t="s">
        <v>1623</v>
      </c>
      <c r="I97" s="39" t="s">
        <v>3617</v>
      </c>
      <c r="K97"/>
      <c r="L97"/>
    </row>
    <row r="98" spans="1:12" ht="27" x14ac:dyDescent="0.15">
      <c r="A98" s="158" t="s">
        <v>2841</v>
      </c>
      <c r="B98" t="s">
        <v>3652</v>
      </c>
      <c r="C98" s="158" t="s">
        <v>2814</v>
      </c>
      <c r="D98" t="s">
        <v>1167</v>
      </c>
      <c r="E98" t="s">
        <v>3585</v>
      </c>
      <c r="F98" t="s">
        <v>3614</v>
      </c>
      <c r="G98" t="s">
        <v>1380</v>
      </c>
      <c r="H98" s="158" t="s">
        <v>1623</v>
      </c>
      <c r="I98" s="39" t="s">
        <v>3653</v>
      </c>
      <c r="K98"/>
      <c r="L98"/>
    </row>
    <row r="99" spans="1:12" x14ac:dyDescent="0.15">
      <c r="A99" s="158" t="s">
        <v>2841</v>
      </c>
      <c r="B99" t="s">
        <v>2877</v>
      </c>
      <c r="C99" s="158" t="s">
        <v>2824</v>
      </c>
      <c r="D99" s="158" t="s">
        <v>1754</v>
      </c>
      <c r="E99" s="158" t="s">
        <v>1059</v>
      </c>
      <c r="F99" s="158" t="s">
        <v>3578</v>
      </c>
      <c r="G99" s="158" t="s">
        <v>3579</v>
      </c>
      <c r="H99" s="158" t="s">
        <v>1059</v>
      </c>
      <c r="I99" s="39" t="s">
        <v>3615</v>
      </c>
      <c r="K99"/>
      <c r="L99"/>
    </row>
    <row r="100" spans="1:12" ht="27" x14ac:dyDescent="0.15">
      <c r="A100" s="158" t="s">
        <v>2841</v>
      </c>
      <c r="B100" t="s">
        <v>3637</v>
      </c>
      <c r="C100" s="158" t="s">
        <v>2824</v>
      </c>
      <c r="D100" t="s">
        <v>1849</v>
      </c>
      <c r="E100" t="s">
        <v>3573</v>
      </c>
      <c r="F100" t="s">
        <v>3578</v>
      </c>
      <c r="G100" t="s">
        <v>3579</v>
      </c>
      <c r="H100" s="158" t="s">
        <v>3510</v>
      </c>
      <c r="I100" s="39" t="s">
        <v>3638</v>
      </c>
      <c r="K100"/>
      <c r="L100"/>
    </row>
    <row r="101" spans="1:12" ht="40.5" x14ac:dyDescent="0.15">
      <c r="A101" s="158" t="s">
        <v>2841</v>
      </c>
      <c r="B101" t="s">
        <v>3639</v>
      </c>
      <c r="C101" s="158" t="s">
        <v>2824</v>
      </c>
      <c r="D101" t="s">
        <v>1726</v>
      </c>
      <c r="E101" t="s">
        <v>1963</v>
      </c>
      <c r="F101" t="s">
        <v>3578</v>
      </c>
      <c r="G101" t="s">
        <v>3579</v>
      </c>
      <c r="H101" s="158" t="s">
        <v>3640</v>
      </c>
      <c r="I101" s="39" t="s">
        <v>3641</v>
      </c>
      <c r="K101"/>
      <c r="L101"/>
    </row>
    <row r="102" spans="1:12" ht="27" x14ac:dyDescent="0.15">
      <c r="A102" s="158" t="s">
        <v>2841</v>
      </c>
      <c r="B102" t="s">
        <v>3657</v>
      </c>
      <c r="C102" s="158" t="s">
        <v>2824</v>
      </c>
      <c r="D102" t="s">
        <v>1742</v>
      </c>
      <c r="E102" t="s">
        <v>1059</v>
      </c>
      <c r="F102" t="s">
        <v>3578</v>
      </c>
      <c r="G102" t="s">
        <v>3579</v>
      </c>
      <c r="H102" s="158" t="s">
        <v>1059</v>
      </c>
      <c r="I102" s="39" t="s">
        <v>3658</v>
      </c>
      <c r="K102"/>
      <c r="L102"/>
    </row>
    <row r="103" spans="1:12" ht="27" x14ac:dyDescent="0.15">
      <c r="A103" s="158" t="s">
        <v>2841</v>
      </c>
      <c r="B103" t="s">
        <v>3607</v>
      </c>
      <c r="C103" s="158" t="s">
        <v>2824</v>
      </c>
      <c r="D103" s="158" t="s">
        <v>1754</v>
      </c>
      <c r="E103" s="158" t="s">
        <v>1059</v>
      </c>
      <c r="F103" s="158" t="s">
        <v>1738</v>
      </c>
      <c r="G103" s="158" t="s">
        <v>1059</v>
      </c>
      <c r="H103" s="158" t="s">
        <v>1059</v>
      </c>
      <c r="I103" s="39" t="s">
        <v>3606</v>
      </c>
      <c r="K103"/>
      <c r="L103"/>
    </row>
    <row r="104" spans="1:12" ht="108" x14ac:dyDescent="0.15">
      <c r="A104" s="158" t="s">
        <v>2844</v>
      </c>
      <c r="B104" t="s">
        <v>2861</v>
      </c>
      <c r="C104" s="158" t="s">
        <v>2812</v>
      </c>
      <c r="D104" s="158" t="s">
        <v>1754</v>
      </c>
      <c r="E104" s="158" t="s">
        <v>2783</v>
      </c>
      <c r="F104" s="158" t="s">
        <v>1738</v>
      </c>
      <c r="G104" s="158" t="s">
        <v>775</v>
      </c>
      <c r="H104" s="158" t="s">
        <v>1059</v>
      </c>
      <c r="I104" s="39" t="s">
        <v>3063</v>
      </c>
      <c r="K104"/>
      <c r="L104"/>
    </row>
    <row r="105" spans="1:12" ht="27" x14ac:dyDescent="0.15">
      <c r="A105" s="158" t="s">
        <v>2844</v>
      </c>
      <c r="B105" t="s">
        <v>3618</v>
      </c>
      <c r="C105" s="158" t="s">
        <v>2814</v>
      </c>
      <c r="D105" t="s">
        <v>1852</v>
      </c>
      <c r="E105" t="s">
        <v>1059</v>
      </c>
      <c r="F105" t="s">
        <v>2138</v>
      </c>
      <c r="G105" t="s">
        <v>1380</v>
      </c>
      <c r="H105" s="158" t="s">
        <v>1623</v>
      </c>
      <c r="I105" s="39" t="s">
        <v>3619</v>
      </c>
      <c r="K105"/>
      <c r="L105"/>
    </row>
    <row r="106" spans="1:12" ht="27" x14ac:dyDescent="0.15">
      <c r="A106" s="158" t="s">
        <v>2844</v>
      </c>
      <c r="B106" t="s">
        <v>2862</v>
      </c>
      <c r="C106" s="158" t="s">
        <v>2814</v>
      </c>
      <c r="D106" t="s">
        <v>2975</v>
      </c>
      <c r="E106" t="s">
        <v>1059</v>
      </c>
      <c r="F106" t="s">
        <v>1991</v>
      </c>
      <c r="G106" t="s">
        <v>1380</v>
      </c>
      <c r="H106" s="158" t="s">
        <v>1623</v>
      </c>
      <c r="I106" s="39" t="s">
        <v>3620</v>
      </c>
      <c r="K106"/>
      <c r="L106"/>
    </row>
    <row r="107" spans="1:12" ht="27" x14ac:dyDescent="0.15">
      <c r="A107" s="158" t="s">
        <v>2844</v>
      </c>
      <c r="B107" t="s">
        <v>3605</v>
      </c>
      <c r="C107" s="158" t="s">
        <v>2814</v>
      </c>
      <c r="D107" t="s">
        <v>2975</v>
      </c>
      <c r="E107" t="s">
        <v>1059</v>
      </c>
      <c r="F107" t="s">
        <v>1167</v>
      </c>
      <c r="G107" t="s">
        <v>1380</v>
      </c>
      <c r="H107" s="158" t="s">
        <v>1623</v>
      </c>
      <c r="I107" s="39" t="s">
        <v>3612</v>
      </c>
      <c r="K107"/>
      <c r="L107"/>
    </row>
    <row r="108" spans="1:12" ht="27" x14ac:dyDescent="0.15">
      <c r="A108" s="158" t="s">
        <v>2844</v>
      </c>
      <c r="B108" s="158" t="s">
        <v>3016</v>
      </c>
      <c r="C108" s="158" t="s">
        <v>2814</v>
      </c>
      <c r="D108" t="s">
        <v>2975</v>
      </c>
      <c r="E108" t="s">
        <v>1059</v>
      </c>
      <c r="F108" t="s">
        <v>3574</v>
      </c>
      <c r="G108" t="s">
        <v>1380</v>
      </c>
      <c r="H108" s="158" t="s">
        <v>1623</v>
      </c>
      <c r="I108" s="39" t="s">
        <v>3604</v>
      </c>
      <c r="K108"/>
      <c r="L108"/>
    </row>
    <row r="109" spans="1:12" x14ac:dyDescent="0.15">
      <c r="A109" s="158" t="s">
        <v>2844</v>
      </c>
      <c r="B109" t="s">
        <v>2951</v>
      </c>
      <c r="C109" s="158" t="s">
        <v>2824</v>
      </c>
      <c r="D109" t="s">
        <v>1849</v>
      </c>
      <c r="E109" t="s">
        <v>3610</v>
      </c>
      <c r="F109" t="s">
        <v>2138</v>
      </c>
      <c r="G109" t="s">
        <v>1380</v>
      </c>
      <c r="H109" s="158" t="s">
        <v>1623</v>
      </c>
      <c r="I109" s="39" t="s">
        <v>3611</v>
      </c>
      <c r="K109"/>
      <c r="L109"/>
    </row>
    <row r="110" spans="1:12" ht="40.5" x14ac:dyDescent="0.15">
      <c r="A110" s="158" t="s">
        <v>2844</v>
      </c>
      <c r="B110" t="s">
        <v>3437</v>
      </c>
      <c r="C110" s="158" t="s">
        <v>2824</v>
      </c>
      <c r="D110" t="s">
        <v>2975</v>
      </c>
      <c r="E110" t="s">
        <v>3609</v>
      </c>
      <c r="F110" t="s">
        <v>3574</v>
      </c>
      <c r="G110" t="s">
        <v>3575</v>
      </c>
      <c r="H110" s="158" t="s">
        <v>1623</v>
      </c>
      <c r="I110" s="39" t="s">
        <v>3608</v>
      </c>
      <c r="K110"/>
      <c r="L110"/>
    </row>
    <row r="111" spans="1:12" x14ac:dyDescent="0.15">
      <c r="A111" s="158" t="s">
        <v>2844</v>
      </c>
      <c r="B111" t="s">
        <v>3646</v>
      </c>
      <c r="C111" t="s">
        <v>3645</v>
      </c>
      <c r="D111" t="s">
        <v>1849</v>
      </c>
      <c r="E111" t="s">
        <v>3648</v>
      </c>
      <c r="F111" t="s">
        <v>3614</v>
      </c>
      <c r="G111" t="s">
        <v>1380</v>
      </c>
      <c r="H111" t="s">
        <v>1623</v>
      </c>
      <c r="I111" s="39" t="s">
        <v>3647</v>
      </c>
      <c r="K111"/>
      <c r="L111"/>
    </row>
    <row r="112" spans="1:12" x14ac:dyDescent="0.15">
      <c r="A112" s="158" t="s">
        <v>2844</v>
      </c>
      <c r="B112" t="s">
        <v>3649</v>
      </c>
      <c r="C112" s="158" t="s">
        <v>2824</v>
      </c>
      <c r="D112" t="s">
        <v>1742</v>
      </c>
      <c r="E112" t="s">
        <v>1737</v>
      </c>
      <c r="F112" t="s">
        <v>3578</v>
      </c>
      <c r="G112" t="s">
        <v>3579</v>
      </c>
      <c r="H112" s="158" t="s">
        <v>1059</v>
      </c>
      <c r="I112" s="39" t="s">
        <v>3650</v>
      </c>
      <c r="K112"/>
      <c r="L112"/>
    </row>
    <row r="113" spans="1:12" ht="27" x14ac:dyDescent="0.15">
      <c r="A113" s="158" t="s">
        <v>2844</v>
      </c>
      <c r="B113" t="s">
        <v>3436</v>
      </c>
      <c r="C113" s="158" t="s">
        <v>2824</v>
      </c>
      <c r="D113" s="158" t="s">
        <v>1754</v>
      </c>
      <c r="E113" s="158" t="s">
        <v>1059</v>
      </c>
      <c r="F113" s="158" t="s">
        <v>1738</v>
      </c>
      <c r="G113" s="158" t="s">
        <v>1059</v>
      </c>
      <c r="H113" s="158" t="s">
        <v>1059</v>
      </c>
      <c r="I113" s="39" t="s">
        <v>3531</v>
      </c>
      <c r="K113"/>
      <c r="L113"/>
    </row>
  </sheetData>
  <phoneticPr fontId="6"/>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BK113"/>
  <sheetViews>
    <sheetView view="pageBreakPreview" zoomScaleNormal="100" zoomScaleSheetLayoutView="100" workbookViewId="0">
      <selection activeCell="E12" sqref="E12:F12"/>
    </sheetView>
  </sheetViews>
  <sheetFormatPr defaultColWidth="2.25" defaultRowHeight="13.5" customHeight="1" x14ac:dyDescent="0.15"/>
  <cols>
    <col min="44" max="44" width="4.75" customWidth="1"/>
    <col min="45" max="47" width="4.125" customWidth="1"/>
    <col min="48" max="48" width="4.25" customWidth="1"/>
    <col min="49" max="49" width="3.375" customWidth="1"/>
  </cols>
  <sheetData>
    <row r="1" spans="1:63" ht="13.5" customHeight="1" x14ac:dyDescent="0.15">
      <c r="A1" s="411" t="s">
        <v>2645</v>
      </c>
      <c r="B1" s="412"/>
      <c r="C1" s="412"/>
      <c r="D1" s="412"/>
      <c r="E1" s="412"/>
      <c r="F1" s="412"/>
      <c r="G1" s="412"/>
      <c r="H1" s="412"/>
      <c r="I1" s="412"/>
      <c r="J1" s="412"/>
      <c r="K1" s="412"/>
      <c r="L1" s="412"/>
      <c r="M1" s="412"/>
      <c r="N1" s="412"/>
      <c r="O1" s="412"/>
      <c r="P1" s="412"/>
      <c r="Q1" s="412"/>
      <c r="R1" s="412"/>
      <c r="S1" s="788">
        <f ca="1">NOW()</f>
        <v>43309.490573379633</v>
      </c>
      <c r="T1" s="789"/>
      <c r="U1" s="789"/>
      <c r="V1" s="789"/>
      <c r="W1" s="789"/>
      <c r="X1" s="790"/>
      <c r="Y1" s="405"/>
      <c r="Z1" s="406"/>
      <c r="AA1" s="406"/>
      <c r="AB1" s="406"/>
      <c r="AC1" s="406"/>
      <c r="AD1" s="406"/>
      <c r="AE1" s="406"/>
      <c r="AF1" s="406"/>
      <c r="AG1" s="406"/>
      <c r="AH1" s="406"/>
      <c r="AI1" s="406"/>
      <c r="AJ1" s="406"/>
      <c r="AK1" s="407"/>
    </row>
    <row r="2" spans="1:63" ht="13.5" customHeight="1" x14ac:dyDescent="0.15">
      <c r="A2" s="413"/>
      <c r="B2" s="414"/>
      <c r="C2" s="414"/>
      <c r="D2" s="414"/>
      <c r="E2" s="414"/>
      <c r="F2" s="414"/>
      <c r="G2" s="414"/>
      <c r="H2" s="414"/>
      <c r="I2" s="414"/>
      <c r="J2" s="414"/>
      <c r="K2" s="414"/>
      <c r="L2" s="414"/>
      <c r="M2" s="414"/>
      <c r="N2" s="414"/>
      <c r="O2" s="414"/>
      <c r="P2" s="414"/>
      <c r="Q2" s="414"/>
      <c r="R2" s="414"/>
      <c r="S2" s="416" t="s">
        <v>630</v>
      </c>
      <c r="T2" s="417"/>
      <c r="U2" s="417"/>
      <c r="V2" s="417"/>
      <c r="W2" s="369"/>
      <c r="X2" s="415"/>
      <c r="Y2" s="408"/>
      <c r="Z2" s="409"/>
      <c r="AA2" s="409"/>
      <c r="AB2" s="409"/>
      <c r="AC2" s="409"/>
      <c r="AD2" s="409"/>
      <c r="AE2" s="409"/>
      <c r="AF2" s="409"/>
      <c r="AG2" s="409"/>
      <c r="AH2" s="409"/>
      <c r="AI2" s="409"/>
      <c r="AJ2" s="409"/>
      <c r="AK2" s="410"/>
      <c r="AQ2" s="8"/>
      <c r="AR2" s="8"/>
      <c r="AS2" s="8"/>
      <c r="AT2" s="8"/>
      <c r="AU2" s="8"/>
      <c r="AV2" s="8"/>
      <c r="AW2" s="8"/>
      <c r="AX2" s="8"/>
      <c r="AY2" s="8"/>
      <c r="AZ2" s="107"/>
      <c r="BA2" s="107"/>
      <c r="BB2" s="107"/>
      <c r="BC2" s="107"/>
      <c r="BD2" s="107"/>
      <c r="BE2" s="107"/>
      <c r="BF2" s="107"/>
      <c r="BG2" s="107"/>
      <c r="BH2" s="107"/>
      <c r="BI2" s="107"/>
      <c r="BJ2" s="107"/>
    </row>
    <row r="3" spans="1:63" ht="13.5" customHeight="1" thickBot="1" x14ac:dyDescent="0.2">
      <c r="A3" s="786"/>
      <c r="B3" s="787"/>
      <c r="C3" s="787"/>
      <c r="D3" s="787"/>
      <c r="E3" s="787"/>
      <c r="F3" s="787"/>
      <c r="G3" s="787"/>
      <c r="H3" s="787"/>
      <c r="I3" s="787"/>
      <c r="J3" s="787"/>
      <c r="K3" s="787"/>
      <c r="L3" s="787"/>
      <c r="M3" s="787"/>
      <c r="N3" s="787"/>
      <c r="O3" s="787"/>
      <c r="P3" s="787"/>
      <c r="Q3" s="787"/>
      <c r="R3" s="787"/>
      <c r="S3" s="325" t="s">
        <v>631</v>
      </c>
      <c r="T3" s="326"/>
      <c r="U3" s="326"/>
      <c r="V3" s="326"/>
      <c r="W3" s="657">
        <f>AR23</f>
        <v>-10</v>
      </c>
      <c r="X3" s="658"/>
      <c r="Y3" s="635"/>
      <c r="Z3" s="636"/>
      <c r="AA3" s="636"/>
      <c r="AB3" s="636"/>
      <c r="AC3" s="636"/>
      <c r="AD3" s="636"/>
      <c r="AE3" s="636"/>
      <c r="AF3" s="636"/>
      <c r="AG3" s="636"/>
      <c r="AH3" s="636"/>
      <c r="AI3" s="636"/>
      <c r="AJ3" s="636"/>
      <c r="AK3" s="637"/>
      <c r="AQ3" s="8"/>
      <c r="AR3" s="8"/>
      <c r="AS3" s="8"/>
      <c r="AT3" s="8"/>
      <c r="AU3" s="8"/>
      <c r="AV3" s="8"/>
      <c r="AW3" s="8"/>
      <c r="AX3" s="8"/>
      <c r="AY3" s="8"/>
      <c r="AZ3" s="107"/>
      <c r="BA3" s="107"/>
      <c r="BB3" s="107"/>
      <c r="BC3" s="107"/>
      <c r="BD3" s="107"/>
      <c r="BE3" s="107"/>
      <c r="BF3" s="107"/>
      <c r="BG3" s="107"/>
      <c r="BH3" s="107"/>
      <c r="BI3" s="107"/>
      <c r="BJ3" s="107"/>
    </row>
    <row r="4" spans="1:63" ht="13.5" customHeight="1" thickBot="1" x14ac:dyDescent="0.2">
      <c r="A4" s="432" t="s">
        <v>620</v>
      </c>
      <c r="B4" s="433"/>
      <c r="C4" s="433"/>
      <c r="D4" s="433"/>
      <c r="E4" s="433"/>
      <c r="F4" s="433"/>
      <c r="G4" s="433"/>
      <c r="H4" s="436"/>
      <c r="I4" s="436"/>
      <c r="J4" s="436"/>
      <c r="K4" s="436"/>
      <c r="L4" s="436"/>
      <c r="M4" s="436"/>
      <c r="N4" s="436"/>
      <c r="O4" s="436"/>
      <c r="P4" s="436"/>
      <c r="Q4" s="436"/>
      <c r="R4" s="436"/>
      <c r="S4" s="436"/>
      <c r="T4" s="436"/>
      <c r="U4" s="436"/>
      <c r="V4" s="436"/>
      <c r="W4" s="436"/>
      <c r="X4" s="437"/>
      <c r="Z4" s="791" t="s">
        <v>2646</v>
      </c>
      <c r="AA4" s="792"/>
      <c r="AB4" s="792"/>
      <c r="AC4" s="792"/>
      <c r="AD4" s="792"/>
      <c r="AE4" s="792"/>
      <c r="AF4" s="793"/>
      <c r="AK4" s="107"/>
      <c r="AL4" s="211"/>
      <c r="AW4" s="8"/>
      <c r="AX4" s="8"/>
      <c r="AY4" s="8"/>
      <c r="AZ4" s="107"/>
      <c r="BA4" s="107"/>
      <c r="BB4" s="107"/>
      <c r="BC4" s="107"/>
      <c r="BD4" s="107"/>
      <c r="BE4" s="107"/>
      <c r="BF4" s="107"/>
      <c r="BG4" s="107"/>
      <c r="BH4" s="107"/>
      <c r="BI4" s="107"/>
      <c r="BJ4" s="107"/>
      <c r="BK4" s="130"/>
    </row>
    <row r="5" spans="1:63" ht="13.5" customHeight="1" x14ac:dyDescent="0.15">
      <c r="A5" s="434"/>
      <c r="B5" s="435"/>
      <c r="C5" s="435"/>
      <c r="D5" s="435"/>
      <c r="E5" s="435"/>
      <c r="F5" s="435"/>
      <c r="G5" s="435"/>
      <c r="H5" s="438"/>
      <c r="I5" s="438"/>
      <c r="J5" s="438"/>
      <c r="K5" s="438"/>
      <c r="L5" s="438"/>
      <c r="M5" s="438"/>
      <c r="N5" s="438"/>
      <c r="O5" s="438"/>
      <c r="P5" s="438"/>
      <c r="Q5" s="438"/>
      <c r="R5" s="438"/>
      <c r="S5" s="438"/>
      <c r="T5" s="438"/>
      <c r="U5" s="438"/>
      <c r="V5" s="438"/>
      <c r="W5" s="438"/>
      <c r="X5" s="439"/>
      <c r="Z5" s="796"/>
      <c r="AA5" s="797"/>
      <c r="AB5" s="797"/>
      <c r="AC5" s="797"/>
      <c r="AD5" s="797"/>
      <c r="AE5" s="797"/>
      <c r="AF5" s="797"/>
      <c r="AG5" s="798"/>
      <c r="AH5" s="798"/>
      <c r="AI5" s="798"/>
      <c r="AJ5" s="799"/>
      <c r="AK5" s="107"/>
      <c r="AL5" s="211"/>
      <c r="AW5" s="8"/>
      <c r="AX5" s="8"/>
      <c r="AY5" s="8"/>
      <c r="AZ5" s="107"/>
      <c r="BA5" s="107"/>
      <c r="BB5" s="107"/>
      <c r="BC5" s="107"/>
      <c r="BD5" s="107"/>
      <c r="BE5" s="107"/>
      <c r="BF5" s="107"/>
      <c r="BG5" s="107"/>
      <c r="BH5" s="107"/>
      <c r="BI5" s="107"/>
      <c r="BJ5" s="107"/>
      <c r="BK5" s="212"/>
    </row>
    <row r="6" spans="1:63" ht="13.5" customHeight="1" x14ac:dyDescent="0.15">
      <c r="A6" s="434"/>
      <c r="B6" s="435"/>
      <c r="C6" s="435"/>
      <c r="D6" s="435"/>
      <c r="E6" s="435"/>
      <c r="F6" s="435"/>
      <c r="G6" s="435"/>
      <c r="H6" s="438"/>
      <c r="I6" s="438"/>
      <c r="J6" s="438"/>
      <c r="K6" s="438"/>
      <c r="L6" s="438"/>
      <c r="M6" s="438"/>
      <c r="N6" s="438"/>
      <c r="O6" s="438"/>
      <c r="P6" s="438"/>
      <c r="Q6" s="438"/>
      <c r="R6" s="438"/>
      <c r="S6" s="438"/>
      <c r="T6" s="438"/>
      <c r="U6" s="438"/>
      <c r="V6" s="438"/>
      <c r="W6" s="438"/>
      <c r="X6" s="439"/>
      <c r="Z6" s="796"/>
      <c r="AA6" s="797"/>
      <c r="AB6" s="797"/>
      <c r="AC6" s="797"/>
      <c r="AD6" s="797"/>
      <c r="AE6" s="797"/>
      <c r="AF6" s="797"/>
      <c r="AG6" s="797"/>
      <c r="AH6" s="797"/>
      <c r="AI6" s="797"/>
      <c r="AJ6" s="800"/>
      <c r="AK6" s="107"/>
      <c r="AL6" s="211"/>
      <c r="AM6" s="105" t="s">
        <v>638</v>
      </c>
      <c r="AN6" s="105"/>
      <c r="AO6" s="105"/>
      <c r="AP6" s="105"/>
      <c r="AQ6" s="105"/>
      <c r="AR6" s="105"/>
      <c r="AS6" s="105"/>
      <c r="AT6" s="105"/>
      <c r="AU6" s="105"/>
      <c r="AV6" s="105"/>
      <c r="AW6" s="8"/>
      <c r="AX6" s="8"/>
      <c r="AY6" s="8"/>
      <c r="AZ6" s="107"/>
      <c r="BA6" s="107"/>
      <c r="BB6" s="107"/>
      <c r="BC6" s="107"/>
      <c r="BD6" s="107"/>
      <c r="BE6" s="107"/>
      <c r="BF6" s="107"/>
      <c r="BG6" s="107"/>
      <c r="BH6" s="107"/>
      <c r="BI6" s="107"/>
      <c r="BJ6" s="107"/>
      <c r="BK6" s="212"/>
    </row>
    <row r="7" spans="1:63" ht="13.5" customHeight="1" thickBot="1" x14ac:dyDescent="0.2">
      <c r="A7" s="325" t="s">
        <v>2644</v>
      </c>
      <c r="B7" s="326"/>
      <c r="C7" s="326"/>
      <c r="D7" s="326"/>
      <c r="E7" s="326"/>
      <c r="F7" s="326"/>
      <c r="G7" s="326"/>
      <c r="H7" s="327"/>
      <c r="I7" s="327"/>
      <c r="J7" s="327"/>
      <c r="K7" s="327"/>
      <c r="L7" s="327"/>
      <c r="M7" s="327"/>
      <c r="N7" s="327"/>
      <c r="O7" s="327"/>
      <c r="P7" s="327"/>
      <c r="Q7" s="327"/>
      <c r="R7" s="327"/>
      <c r="S7" s="327"/>
      <c r="T7" s="327"/>
      <c r="U7" s="327"/>
      <c r="V7" s="327"/>
      <c r="W7" s="327"/>
      <c r="X7" s="328"/>
      <c r="Z7" s="801"/>
      <c r="AA7" s="802"/>
      <c r="AB7" s="802"/>
      <c r="AC7" s="802"/>
      <c r="AD7" s="802"/>
      <c r="AE7" s="802"/>
      <c r="AF7" s="802"/>
      <c r="AG7" s="802"/>
      <c r="AH7" s="802"/>
      <c r="AI7" s="802"/>
      <c r="AJ7" s="803"/>
      <c r="AK7" s="107"/>
      <c r="AL7" s="211"/>
      <c r="AM7" s="105"/>
      <c r="AN7" s="105"/>
      <c r="AO7" s="105"/>
      <c r="AP7" s="105"/>
      <c r="AQ7" s="105"/>
      <c r="AR7" s="105" t="s">
        <v>641</v>
      </c>
      <c r="AS7" s="105" t="s">
        <v>642</v>
      </c>
      <c r="AT7" s="105" t="s">
        <v>643</v>
      </c>
      <c r="AU7" s="105" t="s">
        <v>644</v>
      </c>
      <c r="AV7" s="105" t="s">
        <v>645</v>
      </c>
      <c r="AW7" s="8"/>
      <c r="AX7" s="8"/>
      <c r="AY7" s="8"/>
      <c r="AZ7" s="107"/>
      <c r="BA7" s="107"/>
      <c r="BB7" s="107"/>
      <c r="BC7" s="107"/>
      <c r="BD7" s="107"/>
      <c r="BE7" s="107"/>
      <c r="BF7" s="107"/>
      <c r="BG7" s="107"/>
      <c r="BH7" s="107"/>
      <c r="BI7" s="107"/>
      <c r="BJ7" s="107"/>
    </row>
    <row r="8" spans="1:63" ht="13.5" customHeight="1" thickBot="1" x14ac:dyDescent="0.2">
      <c r="A8" s="377" t="s">
        <v>595</v>
      </c>
      <c r="B8" s="378"/>
      <c r="C8" s="378"/>
      <c r="D8" s="378"/>
      <c r="E8" s="403">
        <f>AR13</f>
        <v>0</v>
      </c>
      <c r="F8" s="403"/>
      <c r="G8" s="403"/>
      <c r="H8" s="466"/>
      <c r="I8" s="467"/>
      <c r="J8" s="377" t="s">
        <v>633</v>
      </c>
      <c r="K8" s="378"/>
      <c r="L8" s="378"/>
      <c r="M8" s="378"/>
      <c r="N8" s="403">
        <f>AS13</f>
        <v>0</v>
      </c>
      <c r="O8" s="403"/>
      <c r="P8" s="403"/>
      <c r="Q8" s="466"/>
      <c r="R8" s="467"/>
      <c r="S8" s="377" t="s">
        <v>616</v>
      </c>
      <c r="T8" s="378"/>
      <c r="U8" s="378"/>
      <c r="V8" s="794"/>
      <c r="AM8" s="105" t="s">
        <v>621</v>
      </c>
      <c r="AN8" s="105"/>
      <c r="AO8" s="105"/>
      <c r="AP8" s="105"/>
      <c r="AQ8" s="105"/>
      <c r="AR8" s="105" t="str">
        <f>IF($Z$5="","",INDEX(クラス!D$4:D$26,MATCH($Z$5,クラス!$C$4:$C$26,0)))</f>
        <v/>
      </c>
      <c r="AS8" s="105" t="str">
        <f>IF($Z$5="","",INDEX(クラス!E$4:E$26,MATCH($Z$5,クラス!$C$4:$C$26,0)))</f>
        <v/>
      </c>
      <c r="AT8" s="105" t="str">
        <f>IF($Z$5="","",INDEX(クラス!F$4:F$26,MATCH($Z$5,クラス!$C$4:$C$26,0)))</f>
        <v/>
      </c>
      <c r="AU8" s="105" t="str">
        <f>IF($Z$5="","",INDEX(クラス!G$4:G$26,MATCH($Z$5,クラス!$C$4:$C$26,0)))</f>
        <v/>
      </c>
      <c r="AV8" s="105" t="str">
        <f>IF($Z$5="","",INDEX(クラス!H$4:H$26,MATCH($Z$5,クラス!$C$4:$C$26,0)))</f>
        <v/>
      </c>
      <c r="AW8" s="8"/>
      <c r="AX8" s="8"/>
      <c r="AY8" s="8"/>
      <c r="AZ8" s="107"/>
      <c r="BA8" s="107"/>
      <c r="BB8" s="107"/>
      <c r="BC8" s="107"/>
      <c r="BD8" s="107"/>
      <c r="BE8" s="107"/>
      <c r="BF8" s="107"/>
      <c r="BG8" s="107"/>
      <c r="BH8" s="107"/>
      <c r="BI8" s="107"/>
      <c r="BJ8" s="107"/>
    </row>
    <row r="9" spans="1:63" ht="13.5" customHeight="1" thickBot="1" x14ac:dyDescent="0.2">
      <c r="A9" s="401"/>
      <c r="B9" s="402"/>
      <c r="C9" s="402"/>
      <c r="D9" s="402"/>
      <c r="E9" s="404"/>
      <c r="F9" s="404"/>
      <c r="G9" s="404"/>
      <c r="H9" s="220"/>
      <c r="I9" s="220"/>
      <c r="J9" s="401"/>
      <c r="K9" s="402"/>
      <c r="L9" s="402"/>
      <c r="M9" s="402"/>
      <c r="N9" s="404"/>
      <c r="O9" s="404"/>
      <c r="P9" s="404"/>
      <c r="Q9" s="220"/>
      <c r="R9" s="220"/>
      <c r="S9" s="401"/>
      <c r="T9" s="402"/>
      <c r="U9" s="402"/>
      <c r="V9" s="795"/>
      <c r="W9" s="216"/>
      <c r="Z9" s="319" t="s">
        <v>588</v>
      </c>
      <c r="AA9" s="320"/>
      <c r="AB9" s="774"/>
      <c r="AC9" s="775"/>
      <c r="AD9" s="775"/>
      <c r="AE9" s="775"/>
      <c r="AF9" s="775"/>
      <c r="AG9" s="775"/>
      <c r="AH9" s="775"/>
      <c r="AI9" s="775"/>
      <c r="AJ9" s="775"/>
      <c r="AK9" s="776"/>
      <c r="AM9" s="105" t="s">
        <v>2657</v>
      </c>
      <c r="AN9" s="105"/>
      <c r="AO9" s="105"/>
      <c r="AP9" s="105"/>
      <c r="AQ9" s="105"/>
      <c r="AR9" s="105">
        <f>H9</f>
        <v>0</v>
      </c>
      <c r="AS9" s="105">
        <f>Q9</f>
        <v>0</v>
      </c>
      <c r="AT9" s="105">
        <f>H16</f>
        <v>0</v>
      </c>
      <c r="AU9" s="105">
        <f>Q16</f>
        <v>0</v>
      </c>
      <c r="AV9" s="105">
        <f>V11</f>
        <v>0</v>
      </c>
      <c r="AW9" s="8">
        <f>SUM(AR9:AV9)</f>
        <v>0</v>
      </c>
      <c r="AX9" s="8"/>
      <c r="AY9" s="8"/>
      <c r="AZ9" s="107"/>
      <c r="BA9" s="107"/>
      <c r="BB9" s="107"/>
      <c r="BC9" s="107"/>
      <c r="BD9" s="107"/>
      <c r="BE9" s="107"/>
      <c r="BF9" s="107"/>
      <c r="BG9" s="107"/>
      <c r="BH9" s="107"/>
      <c r="BI9" s="107"/>
      <c r="BJ9" s="107"/>
    </row>
    <row r="10" spans="1:63" ht="13.5" customHeight="1" x14ac:dyDescent="0.15">
      <c r="A10" s="355" t="s">
        <v>635</v>
      </c>
      <c r="B10" s="356"/>
      <c r="C10" s="356"/>
      <c r="D10" s="356"/>
      <c r="E10" s="417" t="s">
        <v>636</v>
      </c>
      <c r="F10" s="417"/>
      <c r="G10" s="417" t="s">
        <v>637</v>
      </c>
      <c r="H10" s="417"/>
      <c r="I10" s="468"/>
      <c r="J10" s="355" t="s">
        <v>635</v>
      </c>
      <c r="K10" s="356"/>
      <c r="L10" s="356"/>
      <c r="M10" s="356"/>
      <c r="N10" s="417" t="s">
        <v>636</v>
      </c>
      <c r="O10" s="417"/>
      <c r="P10" s="417" t="s">
        <v>637</v>
      </c>
      <c r="Q10" s="417"/>
      <c r="R10" s="468"/>
      <c r="S10" s="768">
        <f>AV13</f>
        <v>0</v>
      </c>
      <c r="T10" s="769"/>
      <c r="U10" s="769"/>
      <c r="V10" s="804"/>
      <c r="W10" s="805"/>
      <c r="Z10" s="315"/>
      <c r="AA10" s="313"/>
      <c r="AB10" s="777"/>
      <c r="AC10" s="778"/>
      <c r="AD10" s="778"/>
      <c r="AE10" s="778"/>
      <c r="AF10" s="778"/>
      <c r="AG10" s="778"/>
      <c r="AH10" s="778"/>
      <c r="AI10" s="778"/>
      <c r="AJ10" s="778"/>
      <c r="AK10" s="779"/>
      <c r="AM10" s="109" t="s">
        <v>2659</v>
      </c>
      <c r="AR10">
        <f>SUM(AR8:AR9)</f>
        <v>0</v>
      </c>
      <c r="AS10" s="158">
        <f t="shared" ref="AS10:AV10" si="0">SUM(AS8:AS9)</f>
        <v>0</v>
      </c>
      <c r="AT10" s="158">
        <f t="shared" si="0"/>
        <v>0</v>
      </c>
      <c r="AU10" s="158">
        <f t="shared" si="0"/>
        <v>0</v>
      </c>
      <c r="AV10" s="158">
        <f t="shared" si="0"/>
        <v>0</v>
      </c>
      <c r="AX10" s="8"/>
      <c r="AY10" s="8"/>
      <c r="AZ10" s="107"/>
      <c r="BA10" s="107"/>
      <c r="BB10" s="107"/>
      <c r="BC10" s="107"/>
      <c r="BD10" s="107"/>
      <c r="BE10" s="107"/>
      <c r="BF10" s="107"/>
      <c r="BG10" s="107"/>
      <c r="BH10" s="107"/>
      <c r="BI10" s="107"/>
      <c r="BJ10" s="107"/>
    </row>
    <row r="11" spans="1:63" ht="13.5" customHeight="1" thickBot="1" x14ac:dyDescent="0.2">
      <c r="A11" s="461" t="s">
        <v>598</v>
      </c>
      <c r="B11" s="462"/>
      <c r="C11" s="462"/>
      <c r="D11" s="462"/>
      <c r="E11" s="463">
        <v>0</v>
      </c>
      <c r="F11" s="463"/>
      <c r="G11" s="464">
        <f>$E$8+E11*20</f>
        <v>0</v>
      </c>
      <c r="H11" s="464"/>
      <c r="I11" s="465"/>
      <c r="J11" s="461" t="s">
        <v>603</v>
      </c>
      <c r="K11" s="462"/>
      <c r="L11" s="462"/>
      <c r="M11" s="462"/>
      <c r="N11" s="463">
        <v>0</v>
      </c>
      <c r="O11" s="463"/>
      <c r="P11" s="464">
        <f>$N$8+N11*20</f>
        <v>0</v>
      </c>
      <c r="Q11" s="464"/>
      <c r="R11" s="465"/>
      <c r="S11" s="770"/>
      <c r="T11" s="504"/>
      <c r="U11" s="504"/>
      <c r="V11" s="214"/>
      <c r="W11" s="215"/>
      <c r="X11" s="8"/>
      <c r="Z11" s="416" t="s">
        <v>634</v>
      </c>
      <c r="AA11" s="417"/>
      <c r="AB11" s="777"/>
      <c r="AC11" s="778"/>
      <c r="AD11" s="778"/>
      <c r="AE11" s="778"/>
      <c r="AF11" s="778"/>
      <c r="AG11" s="778"/>
      <c r="AH11" s="778"/>
      <c r="AI11" s="778"/>
      <c r="AJ11" s="778"/>
      <c r="AK11" s="779"/>
      <c r="AM11" s="105" t="s">
        <v>629</v>
      </c>
      <c r="AN11" s="105"/>
      <c r="AO11" s="105"/>
      <c r="AP11" s="105"/>
      <c r="AQ11" s="105"/>
      <c r="AR11" s="105">
        <f>H8</f>
        <v>0</v>
      </c>
      <c r="AS11" s="105">
        <f>Q8</f>
        <v>0</v>
      </c>
      <c r="AT11" s="105">
        <f>H15</f>
        <v>0</v>
      </c>
      <c r="AU11" s="105">
        <f>Q15</f>
        <v>0</v>
      </c>
      <c r="AV11" s="105">
        <f>V10</f>
        <v>0</v>
      </c>
      <c r="AX11" s="8"/>
      <c r="AY11" s="8"/>
      <c r="AZ11" s="107"/>
      <c r="BA11" s="107"/>
      <c r="BB11" s="107"/>
      <c r="BC11" s="107"/>
      <c r="BD11" s="107"/>
      <c r="BE11" s="107"/>
      <c r="BF11" s="107"/>
      <c r="BG11" s="107"/>
      <c r="BH11" s="107"/>
      <c r="BI11" s="107"/>
      <c r="BJ11" s="107"/>
    </row>
    <row r="12" spans="1:63" ht="13.5" customHeight="1" thickBot="1" x14ac:dyDescent="0.2">
      <c r="A12" s="461" t="s">
        <v>632</v>
      </c>
      <c r="B12" s="462"/>
      <c r="C12" s="462"/>
      <c r="D12" s="462"/>
      <c r="E12" s="463">
        <v>0</v>
      </c>
      <c r="F12" s="463"/>
      <c r="G12" s="464">
        <f t="shared" ref="G12:G14" si="1">$E$8+E12*20</f>
        <v>0</v>
      </c>
      <c r="H12" s="464"/>
      <c r="I12" s="465"/>
      <c r="J12" s="461" t="s">
        <v>604</v>
      </c>
      <c r="K12" s="462"/>
      <c r="L12" s="462"/>
      <c r="M12" s="462"/>
      <c r="N12" s="463">
        <v>0</v>
      </c>
      <c r="O12" s="463"/>
      <c r="P12" s="464">
        <f t="shared" ref="P12:P14" si="2">$N$8+N12*20</f>
        <v>0</v>
      </c>
      <c r="Q12" s="464"/>
      <c r="R12" s="465"/>
      <c r="W12" s="222"/>
      <c r="Z12" s="368"/>
      <c r="AA12" s="369"/>
      <c r="AB12" s="777"/>
      <c r="AC12" s="778"/>
      <c r="AD12" s="778"/>
      <c r="AE12" s="778"/>
      <c r="AF12" s="778"/>
      <c r="AG12" s="778"/>
      <c r="AH12" s="778"/>
      <c r="AI12" s="778"/>
      <c r="AJ12" s="778"/>
      <c r="AK12" s="779"/>
      <c r="AM12" s="109" t="s">
        <v>2658</v>
      </c>
      <c r="AR12">
        <f>I9</f>
        <v>0</v>
      </c>
      <c r="AS12">
        <f>R9</f>
        <v>0</v>
      </c>
      <c r="AT12">
        <f>I16</f>
        <v>0</v>
      </c>
      <c r="AU12">
        <f>R16</f>
        <v>0</v>
      </c>
      <c r="AV12">
        <f>W11</f>
        <v>0</v>
      </c>
      <c r="AW12" s="8"/>
      <c r="AX12" s="8"/>
      <c r="AY12" s="8"/>
      <c r="AZ12" s="107"/>
      <c r="BA12" s="107"/>
      <c r="BB12" s="107"/>
      <c r="BC12" s="107"/>
      <c r="BD12" s="107"/>
      <c r="BE12" s="107"/>
      <c r="BF12" s="107"/>
      <c r="BG12" s="107"/>
      <c r="BH12" s="107"/>
      <c r="BI12" s="107"/>
      <c r="BJ12" s="107"/>
    </row>
    <row r="13" spans="1:63" ht="13.5" customHeight="1" x14ac:dyDescent="0.15">
      <c r="A13" s="461" t="s">
        <v>602</v>
      </c>
      <c r="B13" s="462"/>
      <c r="C13" s="462"/>
      <c r="D13" s="462"/>
      <c r="E13" s="463">
        <v>0</v>
      </c>
      <c r="F13" s="463"/>
      <c r="G13" s="464">
        <f t="shared" si="1"/>
        <v>0</v>
      </c>
      <c r="H13" s="464"/>
      <c r="I13" s="465"/>
      <c r="J13" s="461" t="s">
        <v>599</v>
      </c>
      <c r="K13" s="462"/>
      <c r="L13" s="462"/>
      <c r="M13" s="462"/>
      <c r="N13" s="463">
        <v>0</v>
      </c>
      <c r="O13" s="463"/>
      <c r="P13" s="464">
        <f t="shared" si="2"/>
        <v>0</v>
      </c>
      <c r="Q13" s="464"/>
      <c r="R13" s="465"/>
      <c r="S13" s="738" t="s">
        <v>592</v>
      </c>
      <c r="T13" s="739"/>
      <c r="U13" s="739"/>
      <c r="V13" s="739"/>
      <c r="W13" s="739"/>
      <c r="X13" s="740"/>
      <c r="Z13" s="416" t="s">
        <v>628</v>
      </c>
      <c r="AA13" s="417"/>
      <c r="AB13" s="777"/>
      <c r="AC13" s="778"/>
      <c r="AD13" s="778"/>
      <c r="AE13" s="778"/>
      <c r="AF13" s="778"/>
      <c r="AG13" s="778"/>
      <c r="AH13" s="778"/>
      <c r="AI13" s="778"/>
      <c r="AJ13" s="778"/>
      <c r="AK13" s="779"/>
      <c r="AM13" s="105" t="s">
        <v>637</v>
      </c>
      <c r="AN13" s="105"/>
      <c r="AO13" s="105"/>
      <c r="AP13" s="105"/>
      <c r="AQ13" s="105"/>
      <c r="AR13" s="105">
        <f>SUM(AR10:AR12)</f>
        <v>0</v>
      </c>
      <c r="AS13" s="105">
        <f t="shared" ref="AS13:AU13" si="3">SUM(AS10:AS12)</f>
        <v>0</v>
      </c>
      <c r="AT13" s="105">
        <f t="shared" si="3"/>
        <v>0</v>
      </c>
      <c r="AU13" s="105">
        <f t="shared" si="3"/>
        <v>0</v>
      </c>
      <c r="AV13" s="105">
        <f>SUM(AV10:AV12)</f>
        <v>0</v>
      </c>
      <c r="AW13" s="8"/>
      <c r="AX13" s="8"/>
      <c r="AY13" s="8"/>
      <c r="AZ13" s="107"/>
      <c r="BA13" s="107"/>
      <c r="BB13" s="107"/>
      <c r="BC13" s="107"/>
      <c r="BD13" s="107"/>
      <c r="BE13" s="107"/>
      <c r="BF13" s="107"/>
      <c r="BG13" s="107"/>
      <c r="BH13" s="107"/>
      <c r="BI13" s="107"/>
      <c r="BJ13" s="107"/>
    </row>
    <row r="14" spans="1:63" ht="13.5" customHeight="1" thickBot="1" x14ac:dyDescent="0.2">
      <c r="A14" s="764" t="s">
        <v>600</v>
      </c>
      <c r="B14" s="765"/>
      <c r="C14" s="765"/>
      <c r="D14" s="765"/>
      <c r="E14" s="505">
        <v>0</v>
      </c>
      <c r="F14" s="505"/>
      <c r="G14" s="464">
        <f t="shared" si="1"/>
        <v>0</v>
      </c>
      <c r="H14" s="464"/>
      <c r="I14" s="465"/>
      <c r="J14" s="764" t="s">
        <v>605</v>
      </c>
      <c r="K14" s="765"/>
      <c r="L14" s="765"/>
      <c r="M14" s="765"/>
      <c r="N14" s="505">
        <v>0</v>
      </c>
      <c r="O14" s="505"/>
      <c r="P14" s="464">
        <f t="shared" si="2"/>
        <v>0</v>
      </c>
      <c r="Q14" s="464"/>
      <c r="R14" s="465"/>
      <c r="S14" s="723" t="s">
        <v>596</v>
      </c>
      <c r="T14" s="724"/>
      <c r="U14" s="725"/>
      <c r="V14" s="732" t="str">
        <f>IF(Z5="","",ROUNDUP((E8+E15)/5+10,0)+V16)</f>
        <v/>
      </c>
      <c r="W14" s="733"/>
      <c r="X14" s="734"/>
      <c r="Z14" s="315"/>
      <c r="AA14" s="313"/>
      <c r="AB14" s="777"/>
      <c r="AC14" s="778"/>
      <c r="AD14" s="778"/>
      <c r="AE14" s="778"/>
      <c r="AF14" s="778"/>
      <c r="AG14" s="778"/>
      <c r="AH14" s="778"/>
      <c r="AI14" s="778"/>
      <c r="AJ14" s="778"/>
      <c r="AK14" s="779"/>
      <c r="AM14" s="105" t="s">
        <v>640</v>
      </c>
      <c r="AN14" s="105"/>
      <c r="AO14" s="105"/>
      <c r="AP14" s="105"/>
      <c r="AQ14" s="105"/>
      <c r="AR14" s="105">
        <f>IF(AR10&lt;50, IF(AR13&lt;50, AR12*2, (50-AR10)*2+(AR12-(50-AR10))*3), AR12*3)</f>
        <v>0</v>
      </c>
      <c r="AS14" s="105">
        <f t="shared" ref="AS14:AV14" si="4">IF(AS10&lt;50, IF(AS13&lt;50, AS12*2, (50-AS10)*2+(AS12-(50-AS10))*3), AS12*3)</f>
        <v>0</v>
      </c>
      <c r="AT14" s="105">
        <f t="shared" si="4"/>
        <v>0</v>
      </c>
      <c r="AU14" s="105">
        <f t="shared" si="4"/>
        <v>0</v>
      </c>
      <c r="AV14" s="105">
        <f t="shared" si="4"/>
        <v>0</v>
      </c>
      <c r="AW14" s="8"/>
      <c r="AX14" s="8"/>
      <c r="AY14" s="8"/>
      <c r="AZ14" s="8"/>
      <c r="BA14" s="8"/>
      <c r="BB14" s="8"/>
      <c r="BC14" s="8"/>
      <c r="BD14" s="8"/>
      <c r="BE14" s="8"/>
      <c r="BF14" s="8"/>
      <c r="BG14" s="8"/>
      <c r="BH14" s="8"/>
      <c r="BI14" s="8"/>
      <c r="BJ14" s="8"/>
    </row>
    <row r="15" spans="1:63" s="158" customFormat="1" ht="13.5" customHeight="1" x14ac:dyDescent="0.15">
      <c r="A15" s="377" t="s">
        <v>607</v>
      </c>
      <c r="B15" s="378"/>
      <c r="C15" s="378"/>
      <c r="D15" s="378"/>
      <c r="E15" s="403">
        <f>AT13</f>
        <v>0</v>
      </c>
      <c r="F15" s="403"/>
      <c r="G15" s="403"/>
      <c r="H15" s="466"/>
      <c r="I15" s="467"/>
      <c r="J15" s="377" t="s">
        <v>612</v>
      </c>
      <c r="K15" s="378"/>
      <c r="L15" s="378"/>
      <c r="M15" s="378"/>
      <c r="N15" s="403">
        <f>AU13</f>
        <v>0</v>
      </c>
      <c r="O15" s="403"/>
      <c r="P15" s="403"/>
      <c r="Q15" s="466"/>
      <c r="R15" s="467"/>
      <c r="S15" s="726"/>
      <c r="T15" s="727"/>
      <c r="U15" s="728"/>
      <c r="V15" s="735"/>
      <c r="W15" s="736"/>
      <c r="X15" s="737"/>
      <c r="Z15" s="416" t="s">
        <v>590</v>
      </c>
      <c r="AA15" s="417"/>
      <c r="AB15" s="777"/>
      <c r="AC15" s="778"/>
      <c r="AD15" s="778"/>
      <c r="AE15" s="778"/>
      <c r="AF15" s="778"/>
      <c r="AG15" s="778"/>
      <c r="AH15" s="778"/>
      <c r="AI15" s="778"/>
      <c r="AJ15" s="778"/>
      <c r="AK15" s="779"/>
      <c r="AL15" s="213"/>
      <c r="AM15" s="105"/>
      <c r="AN15" s="105"/>
      <c r="AO15" s="105"/>
      <c r="AP15" s="105"/>
      <c r="AQ15" s="105"/>
      <c r="AR15" s="105"/>
      <c r="AS15" s="105"/>
      <c r="AT15" s="105"/>
      <c r="AU15" s="105"/>
      <c r="AV15" s="105"/>
      <c r="AW15" s="8"/>
      <c r="AX15" s="8"/>
      <c r="AY15" s="8"/>
      <c r="AZ15" s="8"/>
      <c r="BA15" s="8"/>
      <c r="BB15" s="8"/>
      <c r="BC15" s="8"/>
      <c r="BD15" s="8"/>
      <c r="BE15" s="8"/>
      <c r="BF15" s="8"/>
      <c r="BG15" s="8"/>
      <c r="BH15" s="8"/>
      <c r="BI15" s="8"/>
      <c r="BJ15" s="8"/>
    </row>
    <row r="16" spans="1:63" s="158" customFormat="1" ht="13.5" customHeight="1" thickBot="1" x14ac:dyDescent="0.2">
      <c r="A16" s="401"/>
      <c r="B16" s="402"/>
      <c r="C16" s="402"/>
      <c r="D16" s="402"/>
      <c r="E16" s="404"/>
      <c r="F16" s="404"/>
      <c r="G16" s="404"/>
      <c r="H16" s="220"/>
      <c r="I16" s="220"/>
      <c r="J16" s="401"/>
      <c r="K16" s="402"/>
      <c r="L16" s="402"/>
      <c r="M16" s="402"/>
      <c r="N16" s="404"/>
      <c r="O16" s="404"/>
      <c r="P16" s="404"/>
      <c r="Q16" s="220"/>
      <c r="R16" s="221"/>
      <c r="S16" s="729" t="s">
        <v>597</v>
      </c>
      <c r="T16" s="730"/>
      <c r="U16" s="731"/>
      <c r="V16" s="350">
        <v>40</v>
      </c>
      <c r="W16" s="741"/>
      <c r="X16" s="742"/>
      <c r="Z16" s="315"/>
      <c r="AA16" s="313"/>
      <c r="AB16" s="777"/>
      <c r="AC16" s="778"/>
      <c r="AD16" s="778"/>
      <c r="AE16" s="778"/>
      <c r="AF16" s="778"/>
      <c r="AG16" s="778"/>
      <c r="AH16" s="778"/>
      <c r="AI16" s="778"/>
      <c r="AJ16" s="778"/>
      <c r="AK16" s="779"/>
      <c r="AM16" s="105"/>
      <c r="AN16" s="105"/>
      <c r="AO16" s="105"/>
      <c r="AP16" s="105"/>
      <c r="AQ16" s="105"/>
      <c r="AR16" s="105"/>
      <c r="AS16" s="105"/>
      <c r="AT16" s="105"/>
      <c r="AU16" s="105"/>
      <c r="AV16" s="105"/>
      <c r="AW16" s="8"/>
      <c r="AX16" s="8"/>
      <c r="AY16" s="8"/>
      <c r="AZ16" s="8"/>
      <c r="BA16" s="8"/>
      <c r="BB16" s="8"/>
      <c r="BC16" s="8"/>
      <c r="BD16" s="8"/>
      <c r="BE16" s="8"/>
      <c r="BF16" s="8"/>
      <c r="BG16" s="8"/>
      <c r="BH16" s="8"/>
      <c r="BI16" s="8"/>
      <c r="BJ16" s="8"/>
    </row>
    <row r="17" spans="1:62" ht="13.5" customHeight="1" x14ac:dyDescent="0.15">
      <c r="A17" s="355" t="s">
        <v>635</v>
      </c>
      <c r="B17" s="356"/>
      <c r="C17" s="356"/>
      <c r="D17" s="356"/>
      <c r="E17" s="417" t="s">
        <v>636</v>
      </c>
      <c r="F17" s="417"/>
      <c r="G17" s="417" t="s">
        <v>637</v>
      </c>
      <c r="H17" s="417"/>
      <c r="I17" s="468"/>
      <c r="J17" s="355" t="s">
        <v>635</v>
      </c>
      <c r="K17" s="356"/>
      <c r="L17" s="356"/>
      <c r="M17" s="356"/>
      <c r="N17" s="417" t="s">
        <v>636</v>
      </c>
      <c r="O17" s="417"/>
      <c r="P17" s="417" t="s">
        <v>637</v>
      </c>
      <c r="Q17" s="417"/>
      <c r="R17" s="468"/>
      <c r="S17" s="749" t="s">
        <v>594</v>
      </c>
      <c r="T17" s="750"/>
      <c r="U17" s="750"/>
      <c r="V17" s="750"/>
      <c r="W17" s="750"/>
      <c r="X17" s="751"/>
      <c r="Z17" s="416" t="s">
        <v>589</v>
      </c>
      <c r="AA17" s="417"/>
      <c r="AB17" s="777"/>
      <c r="AC17" s="778"/>
      <c r="AD17" s="778"/>
      <c r="AE17" s="778"/>
      <c r="AF17" s="778"/>
      <c r="AG17" s="778"/>
      <c r="AH17" s="778"/>
      <c r="AI17" s="778"/>
      <c r="AJ17" s="778"/>
      <c r="AK17" s="779"/>
      <c r="AS17" s="105"/>
      <c r="AT17" s="105"/>
      <c r="AU17" s="105"/>
      <c r="AV17" s="105"/>
      <c r="AW17" s="8"/>
      <c r="AX17" s="8"/>
      <c r="AY17" s="8"/>
      <c r="AZ17" s="8"/>
      <c r="BA17" s="8"/>
      <c r="BB17" s="8"/>
      <c r="BC17" s="8"/>
      <c r="BD17" s="8"/>
      <c r="BE17" s="8"/>
      <c r="BF17" s="8"/>
      <c r="BG17" s="8"/>
      <c r="BH17" s="8"/>
      <c r="BI17" s="8"/>
      <c r="BJ17" s="8"/>
    </row>
    <row r="18" spans="1:62" ht="13.5" customHeight="1" x14ac:dyDescent="0.15">
      <c r="A18" s="461" t="s">
        <v>608</v>
      </c>
      <c r="B18" s="462"/>
      <c r="C18" s="462"/>
      <c r="D18" s="462"/>
      <c r="E18" s="463">
        <v>0</v>
      </c>
      <c r="F18" s="463"/>
      <c r="G18" s="464">
        <f>$E$15+E18*20</f>
        <v>0</v>
      </c>
      <c r="H18" s="464"/>
      <c r="I18" s="465"/>
      <c r="J18" s="461" t="s">
        <v>613</v>
      </c>
      <c r="K18" s="462"/>
      <c r="L18" s="462"/>
      <c r="M18" s="462"/>
      <c r="N18" s="463">
        <v>0</v>
      </c>
      <c r="O18" s="463"/>
      <c r="P18" s="464">
        <f>$N$15+N18*20</f>
        <v>0</v>
      </c>
      <c r="Q18" s="464"/>
      <c r="R18" s="465"/>
      <c r="S18" s="723" t="s">
        <v>648</v>
      </c>
      <c r="T18" s="724"/>
      <c r="U18" s="725"/>
      <c r="V18" s="743" t="str">
        <f>IF(Z5="","",ROUNDUP((N8+N15)/10+5,0)-V20+V21)</f>
        <v/>
      </c>
      <c r="W18" s="744"/>
      <c r="X18" s="745"/>
      <c r="Z18" s="315"/>
      <c r="AA18" s="313"/>
      <c r="AB18" s="777"/>
      <c r="AC18" s="778"/>
      <c r="AD18" s="778"/>
      <c r="AE18" s="778"/>
      <c r="AF18" s="778"/>
      <c r="AG18" s="778"/>
      <c r="AH18" s="778"/>
      <c r="AI18" s="778"/>
      <c r="AJ18" s="778"/>
      <c r="AK18" s="779"/>
      <c r="AM18" s="105" t="s">
        <v>668</v>
      </c>
      <c r="AN18" s="105"/>
      <c r="AO18" s="105"/>
      <c r="AP18" s="105"/>
      <c r="AQ18" s="105"/>
      <c r="AR18" s="105"/>
      <c r="AS18" s="105"/>
      <c r="AT18" s="105"/>
      <c r="AU18" s="105"/>
      <c r="AV18" s="105"/>
    </row>
    <row r="19" spans="1:62" ht="13.5" customHeight="1" x14ac:dyDescent="0.15">
      <c r="A19" s="461" t="s">
        <v>610</v>
      </c>
      <c r="B19" s="462"/>
      <c r="C19" s="462"/>
      <c r="D19" s="462"/>
      <c r="E19" s="463">
        <v>0</v>
      </c>
      <c r="F19" s="463"/>
      <c r="G19" s="464">
        <f t="shared" ref="G19:G21" si="5">$E$15+E19*20</f>
        <v>0</v>
      </c>
      <c r="H19" s="464"/>
      <c r="I19" s="465"/>
      <c r="J19" s="461" t="s">
        <v>614</v>
      </c>
      <c r="K19" s="462"/>
      <c r="L19" s="462"/>
      <c r="M19" s="462"/>
      <c r="N19" s="463">
        <v>0</v>
      </c>
      <c r="O19" s="463"/>
      <c r="P19" s="464">
        <f t="shared" ref="P19:P21" si="6">$N$15+N19*20</f>
        <v>0</v>
      </c>
      <c r="Q19" s="464"/>
      <c r="R19" s="465"/>
      <c r="S19" s="726"/>
      <c r="T19" s="727"/>
      <c r="U19" s="728"/>
      <c r="V19" s="746"/>
      <c r="W19" s="747"/>
      <c r="X19" s="748"/>
      <c r="Z19" s="416" t="s">
        <v>627</v>
      </c>
      <c r="AA19" s="417"/>
      <c r="AB19" s="777"/>
      <c r="AC19" s="778"/>
      <c r="AD19" s="778"/>
      <c r="AE19" s="778"/>
      <c r="AF19" s="778"/>
      <c r="AG19" s="778"/>
      <c r="AH19" s="778"/>
      <c r="AI19" s="778"/>
      <c r="AJ19" s="778"/>
      <c r="AK19" s="779"/>
      <c r="AM19" s="105" t="s">
        <v>669</v>
      </c>
      <c r="AN19" s="105"/>
      <c r="AO19" s="105"/>
      <c r="AP19" s="105"/>
      <c r="AQ19" s="105"/>
      <c r="AR19" s="105">
        <f>SUM(AR14:AV14)</f>
        <v>0</v>
      </c>
      <c r="AS19" s="105"/>
      <c r="AT19" s="105"/>
      <c r="AU19" s="105"/>
      <c r="AV19" s="105"/>
    </row>
    <row r="20" spans="1:62" ht="13.5" customHeight="1" thickBot="1" x14ac:dyDescent="0.2">
      <c r="A20" s="461" t="s">
        <v>609</v>
      </c>
      <c r="B20" s="462"/>
      <c r="C20" s="462"/>
      <c r="D20" s="462"/>
      <c r="E20" s="463">
        <v>0</v>
      </c>
      <c r="F20" s="463"/>
      <c r="G20" s="464">
        <f t="shared" si="5"/>
        <v>0</v>
      </c>
      <c r="H20" s="464"/>
      <c r="I20" s="465"/>
      <c r="J20" s="461" t="s">
        <v>606</v>
      </c>
      <c r="K20" s="462"/>
      <c r="L20" s="462"/>
      <c r="M20" s="462"/>
      <c r="N20" s="463">
        <v>0</v>
      </c>
      <c r="O20" s="463"/>
      <c r="P20" s="464">
        <f t="shared" si="6"/>
        <v>0</v>
      </c>
      <c r="Q20" s="464"/>
      <c r="R20" s="465"/>
      <c r="S20" s="753" t="s">
        <v>649</v>
      </c>
      <c r="T20" s="754"/>
      <c r="U20" s="755"/>
      <c r="V20" s="771">
        <f>AH32+AF50</f>
        <v>0</v>
      </c>
      <c r="W20" s="772"/>
      <c r="X20" s="773"/>
      <c r="Z20" s="752"/>
      <c r="AA20" s="423"/>
      <c r="AB20" s="780"/>
      <c r="AC20" s="781"/>
      <c r="AD20" s="781"/>
      <c r="AE20" s="781"/>
      <c r="AF20" s="781"/>
      <c r="AG20" s="781"/>
      <c r="AH20" s="781"/>
      <c r="AI20" s="781"/>
      <c r="AJ20" s="781"/>
      <c r="AK20" s="782"/>
      <c r="AM20" s="105" t="s">
        <v>782</v>
      </c>
      <c r="AN20" s="105"/>
      <c r="AO20" s="105"/>
      <c r="AP20" s="105"/>
      <c r="AQ20" s="105"/>
      <c r="AR20" s="105">
        <f>(SUM(E11:F14,E18:F21,N11:O14,N18:O21)-1)*10</f>
        <v>-10</v>
      </c>
      <c r="AS20" s="105"/>
      <c r="AT20" s="105"/>
      <c r="AU20" s="105"/>
      <c r="AV20" s="105"/>
    </row>
    <row r="21" spans="1:62" ht="13.5" customHeight="1" thickBot="1" x14ac:dyDescent="0.2">
      <c r="A21" s="764" t="s">
        <v>611</v>
      </c>
      <c r="B21" s="765"/>
      <c r="C21" s="765"/>
      <c r="D21" s="765"/>
      <c r="E21" s="505">
        <v>0</v>
      </c>
      <c r="F21" s="505"/>
      <c r="G21" s="766">
        <f t="shared" si="5"/>
        <v>0</v>
      </c>
      <c r="H21" s="766"/>
      <c r="I21" s="767"/>
      <c r="J21" s="764" t="s">
        <v>615</v>
      </c>
      <c r="K21" s="765"/>
      <c r="L21" s="765"/>
      <c r="M21" s="765"/>
      <c r="N21" s="505"/>
      <c r="O21" s="505"/>
      <c r="P21" s="766">
        <f t="shared" si="6"/>
        <v>0</v>
      </c>
      <c r="Q21" s="766"/>
      <c r="R21" s="767"/>
      <c r="S21" s="729" t="s">
        <v>597</v>
      </c>
      <c r="T21" s="730"/>
      <c r="U21" s="731"/>
      <c r="V21" s="783">
        <v>10</v>
      </c>
      <c r="W21" s="784"/>
      <c r="X21" s="785"/>
      <c r="AM21" s="105" t="s">
        <v>670</v>
      </c>
      <c r="AN21" s="105"/>
      <c r="AO21" s="105"/>
      <c r="AP21" s="105"/>
      <c r="AQ21" s="105"/>
      <c r="AR21" s="202">
        <f>AJ98*5</f>
        <v>0</v>
      </c>
      <c r="AS21" s="105"/>
      <c r="AT21" s="105"/>
      <c r="AU21" s="105"/>
      <c r="AV21" s="105"/>
    </row>
    <row r="22" spans="1:62" ht="13.5" customHeight="1" thickBot="1" x14ac:dyDescent="0.2">
      <c r="AK22" s="107"/>
      <c r="AM22" s="105" t="s">
        <v>785</v>
      </c>
      <c r="AN22" s="105"/>
      <c r="AO22" s="105"/>
      <c r="AP22" s="105"/>
      <c r="AQ22" s="105"/>
      <c r="AR22" s="197">
        <f>ROUNDUP(SUM(AJ32,AI50,AH64)/100,0)</f>
        <v>0</v>
      </c>
      <c r="AS22" s="105"/>
      <c r="AT22" s="105"/>
      <c r="AU22" s="105"/>
      <c r="AV22" s="105"/>
    </row>
    <row r="23" spans="1:62" ht="13.5" customHeight="1" x14ac:dyDescent="0.15">
      <c r="A23" s="475" t="s">
        <v>825</v>
      </c>
      <c r="B23" s="476"/>
      <c r="C23" s="476"/>
      <c r="D23" s="476"/>
      <c r="E23" s="476"/>
      <c r="F23" s="476"/>
      <c r="G23" s="508"/>
      <c r="H23" s="108"/>
      <c r="I23" s="108"/>
      <c r="J23" s="108"/>
      <c r="K23" s="108"/>
      <c r="L23" s="108"/>
      <c r="M23" s="108"/>
      <c r="N23" s="131"/>
      <c r="O23" s="131"/>
      <c r="P23" s="108"/>
      <c r="Q23" s="108"/>
      <c r="R23" s="108"/>
      <c r="S23" s="108"/>
      <c r="T23" s="108"/>
      <c r="U23" s="108"/>
      <c r="V23" s="108"/>
      <c r="W23" s="108"/>
      <c r="X23" s="108"/>
      <c r="Y23" s="108"/>
      <c r="Z23" s="108"/>
      <c r="AA23" s="108"/>
      <c r="AK23" s="106"/>
      <c r="AL23" s="105"/>
      <c r="AM23" s="105" t="s">
        <v>637</v>
      </c>
      <c r="AN23" s="105"/>
      <c r="AO23" s="105"/>
      <c r="AP23" s="105"/>
      <c r="AQ23" s="105"/>
      <c r="AR23" s="105">
        <f>SUM(AR19:AR22)</f>
        <v>-10</v>
      </c>
      <c r="AS23" s="105"/>
      <c r="AT23" s="105"/>
      <c r="AU23" s="105"/>
      <c r="AV23" s="105"/>
    </row>
    <row r="24" spans="1:62" ht="13.5" customHeight="1" thickBot="1" x14ac:dyDescent="0.2">
      <c r="A24" s="478"/>
      <c r="B24" s="479"/>
      <c r="C24" s="479"/>
      <c r="D24" s="479"/>
      <c r="E24" s="479"/>
      <c r="F24" s="479"/>
      <c r="G24" s="509"/>
      <c r="H24" s="108"/>
      <c r="I24" s="108"/>
      <c r="J24" s="108"/>
      <c r="K24" s="108"/>
      <c r="L24" s="108"/>
      <c r="M24" s="106"/>
      <c r="N24" s="106"/>
      <c r="O24" s="106"/>
      <c r="P24" s="106"/>
      <c r="Q24" s="106"/>
      <c r="R24" s="106"/>
      <c r="S24" s="106"/>
      <c r="T24" s="106"/>
      <c r="U24" s="106"/>
      <c r="V24" s="106"/>
      <c r="W24" s="106"/>
      <c r="X24" s="106"/>
      <c r="Y24" s="106"/>
      <c r="Z24" s="106"/>
      <c r="AA24" s="106"/>
      <c r="AB24" s="106"/>
      <c r="AC24" s="106"/>
      <c r="AD24" s="106"/>
      <c r="AE24" s="108"/>
      <c r="AF24" s="108"/>
      <c r="AG24" s="108"/>
      <c r="AH24" s="108"/>
      <c r="AI24" s="106"/>
      <c r="AJ24" s="106"/>
      <c r="AK24" s="106"/>
      <c r="AL24" s="105"/>
      <c r="AM24" s="105"/>
      <c r="AN24" s="105"/>
      <c r="AO24" s="105"/>
      <c r="AP24" s="105"/>
    </row>
    <row r="25" spans="1:62" ht="13.5" customHeight="1" thickBot="1" x14ac:dyDescent="0.2">
      <c r="A25" s="514" t="s">
        <v>839</v>
      </c>
      <c r="B25" s="513"/>
      <c r="C25" s="513"/>
      <c r="D25" s="513"/>
      <c r="E25" s="513"/>
      <c r="F25" s="513"/>
      <c r="G25" s="513"/>
      <c r="H25" s="513"/>
      <c r="I25" s="513"/>
      <c r="J25" s="512" t="s">
        <v>822</v>
      </c>
      <c r="K25" s="512"/>
      <c r="L25" s="512"/>
      <c r="M25" s="512"/>
      <c r="N25" s="512"/>
      <c r="O25" s="512"/>
      <c r="P25" s="512" t="s">
        <v>749</v>
      </c>
      <c r="Q25" s="512"/>
      <c r="R25" s="512"/>
      <c r="S25" s="512"/>
      <c r="T25" s="513" t="s">
        <v>750</v>
      </c>
      <c r="U25" s="513"/>
      <c r="V25" s="512" t="s">
        <v>755</v>
      </c>
      <c r="W25" s="512"/>
      <c r="X25" s="512" t="s">
        <v>816</v>
      </c>
      <c r="Y25" s="512"/>
      <c r="Z25" s="512" t="s">
        <v>817</v>
      </c>
      <c r="AA25" s="512"/>
      <c r="AB25" s="512" t="s">
        <v>804</v>
      </c>
      <c r="AC25" s="512"/>
      <c r="AD25" s="512"/>
      <c r="AE25" s="512"/>
      <c r="AF25" s="512" t="s">
        <v>805</v>
      </c>
      <c r="AG25" s="512"/>
      <c r="AH25" s="512" t="s">
        <v>806</v>
      </c>
      <c r="AI25" s="512"/>
      <c r="AJ25" s="510" t="s">
        <v>990</v>
      </c>
      <c r="AK25" s="511"/>
      <c r="AL25" s="105"/>
      <c r="AM25" s="105"/>
      <c r="AN25" s="105"/>
      <c r="AO25" s="105" t="s">
        <v>806</v>
      </c>
      <c r="AP25" s="105"/>
    </row>
    <row r="26" spans="1:62" ht="13.5" customHeight="1" x14ac:dyDescent="0.15">
      <c r="A26" s="515"/>
      <c r="B26" s="516"/>
      <c r="C26" s="516"/>
      <c r="D26" s="516"/>
      <c r="E26" s="516"/>
      <c r="F26" s="516"/>
      <c r="G26" s="516"/>
      <c r="H26" s="516"/>
      <c r="I26" s="516"/>
      <c r="J26" s="517" t="str">
        <f>IF(A26="","",INDEX(通常武器!$C:$C,MATCH(A26,通常武器!$B:$B,0)))</f>
        <v/>
      </c>
      <c r="K26" s="517"/>
      <c r="L26" s="517"/>
      <c r="M26" s="517"/>
      <c r="N26" s="517"/>
      <c r="O26" s="517"/>
      <c r="P26" s="517" t="str">
        <f>IF(A26="","",INDEX(通常武器!$D:$D,MATCH(A26,通常武器!$B:$B,0)))</f>
        <v/>
      </c>
      <c r="Q26" s="517"/>
      <c r="R26" s="517"/>
      <c r="S26" s="517"/>
      <c r="T26" s="518" t="str">
        <f>IF(A26="","",INDEX(通常武器!$E:$E,MATCH(A26,通常武器!$B:$B,0)))</f>
        <v/>
      </c>
      <c r="U26" s="518"/>
      <c r="V26" s="517" t="str">
        <f>IF(A26="","",INDEX(通常武器!$F:$F,MATCH(A26,通常武器!$B:$B,0)))</f>
        <v/>
      </c>
      <c r="W26" s="517"/>
      <c r="X26" s="517" t="str">
        <f>IF(A26="","",INDEX(通常武器!$G:$G,MATCH(A26,通常武器!$B:$B,0)))</f>
        <v/>
      </c>
      <c r="Y26" s="517"/>
      <c r="Z26" s="517" t="str">
        <f>IF(A26="","",INDEX(通常武器!$H:$H,MATCH(A26,通常武器!$B:$B,0)))</f>
        <v/>
      </c>
      <c r="AA26" s="517"/>
      <c r="AB26" s="517" t="str">
        <f>IF(A26="","",INDEX(通常武器!$I:$I,MATCH(A26,通常武器!$B:$B,0)))</f>
        <v/>
      </c>
      <c r="AC26" s="517"/>
      <c r="AD26" s="517"/>
      <c r="AE26" s="517"/>
      <c r="AF26" s="517" t="str">
        <f>IF(A26="","",INDEX(通常武器!$J:$J,MATCH(A26,通常武器!$B:$B,0)))</f>
        <v/>
      </c>
      <c r="AG26" s="517"/>
      <c r="AH26" s="517" t="str">
        <f>IF(A26="","",INDEX(通常武器!$K:$K,MATCH(A26,通常武器!$B:$B,0)))</f>
        <v/>
      </c>
      <c r="AI26" s="517"/>
      <c r="AJ26" s="519" t="str">
        <f>IF(A26="","",INDEX(通常武器!$L:$L,MATCH(A26,通常武器!$B:$B,0)))</f>
        <v/>
      </c>
      <c r="AK26" s="520"/>
      <c r="AL26" s="191"/>
      <c r="AM26" s="191"/>
      <c r="AN26" s="191"/>
      <c r="AO26" s="191"/>
      <c r="AP26" s="191"/>
    </row>
    <row r="27" spans="1:62" ht="13.5" customHeight="1" thickBot="1" x14ac:dyDescent="0.2">
      <c r="A27" s="524" t="s">
        <v>764</v>
      </c>
      <c r="B27" s="525"/>
      <c r="C27" s="525"/>
      <c r="D27" s="521" t="str">
        <f>IF(A26="","",INDEX(通常武器!$M:$M,MATCH(A26,通常武器!$B:$B,0)))</f>
        <v/>
      </c>
      <c r="E27" s="522"/>
      <c r="F27" s="522"/>
      <c r="G27" s="522"/>
      <c r="H27" s="522"/>
      <c r="I27" s="522"/>
      <c r="J27" s="522"/>
      <c r="K27" s="522"/>
      <c r="L27" s="522"/>
      <c r="M27" s="522"/>
      <c r="N27" s="522"/>
      <c r="O27" s="522"/>
      <c r="P27" s="522"/>
      <c r="Q27" s="522"/>
      <c r="R27" s="522"/>
      <c r="S27" s="522"/>
      <c r="T27" s="522"/>
      <c r="U27" s="522"/>
      <c r="V27" s="522"/>
      <c r="W27" s="522"/>
      <c r="X27" s="522"/>
      <c r="Y27" s="522"/>
      <c r="Z27" s="522"/>
      <c r="AA27" s="522"/>
      <c r="AB27" s="522"/>
      <c r="AC27" s="522"/>
      <c r="AD27" s="522"/>
      <c r="AE27" s="522"/>
      <c r="AF27" s="522"/>
      <c r="AG27" s="522"/>
      <c r="AH27" s="522"/>
      <c r="AI27" s="522"/>
      <c r="AJ27" s="522"/>
      <c r="AK27" s="523"/>
      <c r="AL27" s="500" t="b">
        <v>1</v>
      </c>
      <c r="AM27" s="501"/>
      <c r="AN27" s="501"/>
      <c r="AO27" s="191" t="str">
        <f>IF(AL27=TRUE,AH26,0)</f>
        <v/>
      </c>
      <c r="AP27" s="191"/>
    </row>
    <row r="28" spans="1:62" ht="13.5" customHeight="1" x14ac:dyDescent="0.15">
      <c r="A28" s="515"/>
      <c r="B28" s="516"/>
      <c r="C28" s="516"/>
      <c r="D28" s="516"/>
      <c r="E28" s="516"/>
      <c r="F28" s="516"/>
      <c r="G28" s="516"/>
      <c r="H28" s="516"/>
      <c r="I28" s="516"/>
      <c r="J28" s="517" t="str">
        <f>IF(A28="","",INDEX(通常武器!$C:$C,MATCH(A28,通常武器!$B:$B,0)))</f>
        <v/>
      </c>
      <c r="K28" s="517"/>
      <c r="L28" s="517"/>
      <c r="M28" s="517"/>
      <c r="N28" s="517"/>
      <c r="O28" s="517"/>
      <c r="P28" s="517" t="str">
        <f>IF(A28="","",INDEX(通常武器!$D:$D,MATCH(A28,通常武器!$B:$B,0)))</f>
        <v/>
      </c>
      <c r="Q28" s="517"/>
      <c r="R28" s="517"/>
      <c r="S28" s="517"/>
      <c r="T28" s="518" t="str">
        <f>IF(A28="","",INDEX(通常武器!$E:$E,MATCH(A28,通常武器!$B:$B,0)))</f>
        <v/>
      </c>
      <c r="U28" s="518"/>
      <c r="V28" s="517" t="str">
        <f>IF(A28="","",INDEX(通常武器!$F:$F,MATCH(A28,通常武器!$B:$B,0)))</f>
        <v/>
      </c>
      <c r="W28" s="517"/>
      <c r="X28" s="517" t="str">
        <f>IF(A28="","",INDEX(通常武器!$G:$G,MATCH(A28,通常武器!$B:$B,0)))</f>
        <v/>
      </c>
      <c r="Y28" s="517"/>
      <c r="Z28" s="517" t="str">
        <f>IF(A28="","",INDEX(通常武器!$H:$H,MATCH(A28,通常武器!$B:$B,0)))</f>
        <v/>
      </c>
      <c r="AA28" s="517"/>
      <c r="AB28" s="517" t="str">
        <f>IF(A28="","",INDEX(通常武器!$I:$I,MATCH(A28,通常武器!$B:$B,0)))</f>
        <v/>
      </c>
      <c r="AC28" s="517"/>
      <c r="AD28" s="517"/>
      <c r="AE28" s="517"/>
      <c r="AF28" s="517" t="str">
        <f>IF(A28="","",INDEX(通常武器!$J:$J,MATCH(A28,通常武器!$B:$B,0)))</f>
        <v/>
      </c>
      <c r="AG28" s="517"/>
      <c r="AH28" s="517" t="str">
        <f>IF(A28="","",INDEX(通常武器!$K:$K,MATCH(A28,通常武器!$B:$B,0)))</f>
        <v/>
      </c>
      <c r="AI28" s="517"/>
      <c r="AJ28" s="519" t="str">
        <f>IF(A28="","",INDEX(通常武器!$L:$L,MATCH(A28,通常武器!$B:$B,0)))</f>
        <v/>
      </c>
      <c r="AK28" s="520"/>
      <c r="AL28" s="191"/>
      <c r="AM28" s="191"/>
      <c r="AN28" s="191"/>
      <c r="AO28" s="191"/>
      <c r="AP28" s="191"/>
    </row>
    <row r="29" spans="1:62" ht="13.5" customHeight="1" thickBot="1" x14ac:dyDescent="0.2">
      <c r="A29" s="524" t="s">
        <v>764</v>
      </c>
      <c r="B29" s="525"/>
      <c r="C29" s="525"/>
      <c r="D29" s="521" t="str">
        <f>IF(A28="","",INDEX(通常武器!$M:$M,MATCH(A28,通常武器!$B:$B,0)))</f>
        <v/>
      </c>
      <c r="E29" s="522"/>
      <c r="F29" s="522"/>
      <c r="G29" s="522"/>
      <c r="H29" s="522"/>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2"/>
      <c r="AJ29" s="522"/>
      <c r="AK29" s="523"/>
      <c r="AL29" s="526" t="b">
        <v>0</v>
      </c>
      <c r="AM29" s="527"/>
      <c r="AN29" s="527"/>
      <c r="AO29" s="191">
        <f>IF(AL29=TRUE,AH28,0)</f>
        <v>0</v>
      </c>
      <c r="AP29" s="191"/>
    </row>
    <row r="30" spans="1:62" ht="13.5" customHeight="1" x14ac:dyDescent="0.15">
      <c r="A30" s="515"/>
      <c r="B30" s="516"/>
      <c r="C30" s="516"/>
      <c r="D30" s="516"/>
      <c r="E30" s="516"/>
      <c r="F30" s="516"/>
      <c r="G30" s="516"/>
      <c r="H30" s="516"/>
      <c r="I30" s="516"/>
      <c r="J30" s="517" t="str">
        <f>IF(A30="","",INDEX(通常武器!$C:$C,MATCH(A30,通常武器!$B:$B,0)))</f>
        <v/>
      </c>
      <c r="K30" s="517"/>
      <c r="L30" s="517"/>
      <c r="M30" s="517"/>
      <c r="N30" s="517"/>
      <c r="O30" s="517"/>
      <c r="P30" s="517" t="str">
        <f>IF(A30="","",INDEX(通常武器!$D:$D,MATCH(A30,通常武器!$B:$B,0)))</f>
        <v/>
      </c>
      <c r="Q30" s="517"/>
      <c r="R30" s="517"/>
      <c r="S30" s="517"/>
      <c r="T30" s="518" t="str">
        <f>IF(A30="","",INDEX(通常武器!$E:$E,MATCH(A30,通常武器!$B:$B,0)))</f>
        <v/>
      </c>
      <c r="U30" s="518"/>
      <c r="V30" s="517" t="str">
        <f>IF(A30="","",INDEX(通常武器!$F:$F,MATCH(A30,通常武器!$B:$B,0)))</f>
        <v/>
      </c>
      <c r="W30" s="517"/>
      <c r="X30" s="517" t="str">
        <f>IF(A30="","",INDEX(通常武器!$G:$G,MATCH(A30,通常武器!$B:$B,0)))</f>
        <v/>
      </c>
      <c r="Y30" s="517"/>
      <c r="Z30" s="517" t="str">
        <f>IF(A30="","",INDEX(通常武器!$H:$H,MATCH(A30,通常武器!$B:$B,0)))</f>
        <v/>
      </c>
      <c r="AA30" s="517"/>
      <c r="AB30" s="517" t="str">
        <f>IF(A30="","",INDEX(通常武器!$I:$I,MATCH(A30,通常武器!$B:$B,0)))</f>
        <v/>
      </c>
      <c r="AC30" s="517"/>
      <c r="AD30" s="517"/>
      <c r="AE30" s="517"/>
      <c r="AF30" s="517" t="str">
        <f>IF(A30="","",INDEX(通常武器!$J:$J,MATCH(A30,通常武器!$B:$B,0)))</f>
        <v/>
      </c>
      <c r="AG30" s="517"/>
      <c r="AH30" s="517" t="str">
        <f>IF(A30="","",INDEX(通常武器!$K:$K,MATCH(A30,通常武器!$B:$B,0)))</f>
        <v/>
      </c>
      <c r="AI30" s="517"/>
      <c r="AJ30" s="519" t="str">
        <f>IF(A30="","",INDEX(通常武器!$L:$L,MATCH(A30,通常武器!$B:$B,0)))</f>
        <v/>
      </c>
      <c r="AK30" s="520"/>
      <c r="AL30" s="191"/>
      <c r="AM30" s="191"/>
      <c r="AN30" s="191"/>
      <c r="AO30" s="191"/>
      <c r="AP30" s="191"/>
    </row>
    <row r="31" spans="1:62" ht="13.5" customHeight="1" thickBot="1" x14ac:dyDescent="0.2">
      <c r="A31" s="524" t="s">
        <v>764</v>
      </c>
      <c r="B31" s="525"/>
      <c r="C31" s="525"/>
      <c r="D31" s="521" t="str">
        <f>IF(A30="","",INDEX(通常武器!$M:$M,MATCH(A30,通常武器!$B:$B,0)))</f>
        <v/>
      </c>
      <c r="E31" s="522"/>
      <c r="F31" s="522"/>
      <c r="G31" s="522"/>
      <c r="H31" s="522"/>
      <c r="I31" s="522"/>
      <c r="J31" s="522"/>
      <c r="K31" s="522"/>
      <c r="L31" s="522"/>
      <c r="M31" s="522"/>
      <c r="N31" s="522"/>
      <c r="O31" s="522"/>
      <c r="P31" s="522"/>
      <c r="Q31" s="522"/>
      <c r="R31" s="522"/>
      <c r="S31" s="522"/>
      <c r="T31" s="522"/>
      <c r="U31" s="522"/>
      <c r="V31" s="522"/>
      <c r="W31" s="522"/>
      <c r="X31" s="522"/>
      <c r="Y31" s="522"/>
      <c r="Z31" s="522"/>
      <c r="AA31" s="522"/>
      <c r="AB31" s="522"/>
      <c r="AC31" s="522"/>
      <c r="AD31" s="522"/>
      <c r="AE31" s="522"/>
      <c r="AF31" s="522"/>
      <c r="AG31" s="522"/>
      <c r="AH31" s="522"/>
      <c r="AI31" s="522"/>
      <c r="AJ31" s="522"/>
      <c r="AK31" s="523"/>
      <c r="AL31" s="500" t="b">
        <v>0</v>
      </c>
      <c r="AM31" s="501"/>
      <c r="AN31" s="501"/>
      <c r="AO31" s="191">
        <f>IF(AL31=TRUE,AH30,0)</f>
        <v>0</v>
      </c>
      <c r="AP31" s="191"/>
    </row>
    <row r="32" spans="1:62" ht="13.5" customHeight="1" thickBot="1" x14ac:dyDescent="0.2">
      <c r="A32" s="194"/>
      <c r="B32" s="194"/>
      <c r="C32" s="194"/>
      <c r="D32" s="194"/>
      <c r="E32" s="194"/>
      <c r="F32" s="194"/>
      <c r="G32" s="194"/>
      <c r="H32" s="194"/>
      <c r="I32" s="194"/>
      <c r="J32" s="108"/>
      <c r="K32" s="108"/>
      <c r="L32" s="108"/>
      <c r="M32" s="108"/>
      <c r="N32" s="108"/>
      <c r="O32" s="108"/>
      <c r="P32" s="108"/>
      <c r="Q32" s="108"/>
      <c r="R32" s="108"/>
      <c r="S32" s="108"/>
      <c r="T32" s="194"/>
      <c r="U32" s="194"/>
      <c r="V32" s="108"/>
      <c r="W32" s="108"/>
      <c r="X32" s="108"/>
      <c r="Y32" s="108"/>
      <c r="Z32" s="108"/>
      <c r="AA32" s="108"/>
      <c r="AB32" s="108"/>
      <c r="AC32" s="108"/>
      <c r="AD32" s="108"/>
      <c r="AE32" s="108"/>
      <c r="AF32" s="544" t="s">
        <v>637</v>
      </c>
      <c r="AG32" s="545"/>
      <c r="AH32" s="546">
        <f>SUM(AO27,AO29,AO31)</f>
        <v>0</v>
      </c>
      <c r="AI32" s="547"/>
      <c r="AJ32" s="528" t="str">
        <f>IF(A26="","",SUM(AJ26,AJ28,AJ30))</f>
        <v/>
      </c>
      <c r="AK32" s="529"/>
      <c r="AL32" s="193"/>
      <c r="AM32" s="193"/>
      <c r="AN32" s="193"/>
      <c r="AO32" s="193"/>
      <c r="AP32" s="191"/>
    </row>
    <row r="33" spans="1:45" ht="13.5" customHeight="1" thickBot="1" x14ac:dyDescent="0.2">
      <c r="A33" s="395" t="s">
        <v>2363</v>
      </c>
      <c r="B33" s="396"/>
      <c r="C33" s="396"/>
      <c r="D33" s="396"/>
      <c r="E33" s="396"/>
      <c r="F33" s="396"/>
      <c r="G33" s="397"/>
      <c r="H33" s="109"/>
      <c r="I33" s="109"/>
      <c r="J33" s="109"/>
      <c r="K33" s="109"/>
      <c r="L33" s="109"/>
      <c r="M33" s="109"/>
      <c r="N33" s="190"/>
      <c r="O33" s="190"/>
      <c r="P33" s="195"/>
      <c r="Q33" s="195"/>
      <c r="R33" s="195"/>
      <c r="S33" s="195"/>
      <c r="T33" s="195"/>
      <c r="U33" s="195"/>
      <c r="V33" s="195"/>
      <c r="W33" s="195"/>
      <c r="X33" s="106"/>
      <c r="Y33" s="106"/>
      <c r="Z33" s="106"/>
      <c r="AA33" s="106"/>
      <c r="AB33" s="195"/>
      <c r="AC33" s="195"/>
      <c r="AD33" s="195"/>
      <c r="AE33" s="195"/>
      <c r="AF33" s="106"/>
      <c r="AG33" s="106"/>
      <c r="AH33" s="195"/>
      <c r="AI33" s="195"/>
      <c r="AJ33" s="195"/>
      <c r="AK33" s="195"/>
      <c r="AL33" s="109"/>
      <c r="AM33" s="109"/>
      <c r="AN33" s="109"/>
      <c r="AO33" s="193"/>
      <c r="AP33" s="191"/>
      <c r="AQ33" s="191"/>
      <c r="AR33" s="105"/>
      <c r="AS33" s="105"/>
    </row>
    <row r="34" spans="1:45" ht="13.5" customHeight="1" thickBot="1" x14ac:dyDescent="0.2">
      <c r="A34" s="532"/>
      <c r="B34" s="533"/>
      <c r="C34" s="533"/>
      <c r="D34" s="533"/>
      <c r="E34" s="533"/>
      <c r="F34" s="533"/>
      <c r="G34" s="534"/>
      <c r="H34" s="106"/>
      <c r="I34" s="106"/>
      <c r="J34" s="106"/>
      <c r="K34" s="106"/>
      <c r="L34" s="106"/>
      <c r="M34" s="106"/>
      <c r="N34" s="106"/>
      <c r="O34" s="106"/>
      <c r="P34" s="108"/>
      <c r="Q34" s="108"/>
      <c r="R34" s="108"/>
      <c r="S34" s="108"/>
      <c r="T34" s="566" t="s">
        <v>2364</v>
      </c>
      <c r="U34" s="567"/>
      <c r="V34" s="567"/>
      <c r="W34" s="567"/>
      <c r="X34" s="567"/>
      <c r="Y34" s="567"/>
      <c r="Z34" s="567"/>
      <c r="AA34" s="567"/>
      <c r="AB34" s="567"/>
      <c r="AC34" s="567"/>
      <c r="AD34" s="567"/>
      <c r="AE34" s="568"/>
      <c r="AF34" s="106"/>
      <c r="AG34" s="106"/>
      <c r="AH34" s="108"/>
      <c r="AI34" s="108"/>
      <c r="AJ34" s="192"/>
      <c r="AK34" s="192"/>
      <c r="AL34" s="193"/>
      <c r="AM34" s="193"/>
      <c r="AN34" s="193"/>
      <c r="AO34" s="193"/>
      <c r="AP34" s="191"/>
      <c r="AQ34" s="191"/>
      <c r="AR34" s="105"/>
      <c r="AS34" s="105"/>
    </row>
    <row r="35" spans="1:45" ht="13.5" customHeight="1" thickBot="1" x14ac:dyDescent="0.2">
      <c r="A35" s="553" t="s">
        <v>336</v>
      </c>
      <c r="B35" s="554"/>
      <c r="C35" s="554"/>
      <c r="D35" s="554"/>
      <c r="E35" s="554"/>
      <c r="F35" s="554"/>
      <c r="G35" s="554"/>
      <c r="H35" s="554"/>
      <c r="I35" s="554"/>
      <c r="J35" s="554" t="s">
        <v>337</v>
      </c>
      <c r="K35" s="554"/>
      <c r="L35" s="554"/>
      <c r="M35" s="554"/>
      <c r="N35" s="554"/>
      <c r="O35" s="554"/>
      <c r="P35" s="555" t="s">
        <v>805</v>
      </c>
      <c r="Q35" s="555"/>
      <c r="R35" s="555"/>
      <c r="S35" s="556"/>
      <c r="T35" s="557" t="s">
        <v>751</v>
      </c>
      <c r="U35" s="557"/>
      <c r="V35" s="557"/>
      <c r="W35" s="557" t="s">
        <v>752</v>
      </c>
      <c r="X35" s="557"/>
      <c r="Y35" s="557"/>
      <c r="Z35" s="557" t="s">
        <v>753</v>
      </c>
      <c r="AA35" s="557"/>
      <c r="AB35" s="557"/>
      <c r="AC35" s="557" t="s">
        <v>754</v>
      </c>
      <c r="AD35" s="557"/>
      <c r="AE35" s="558"/>
      <c r="AF35" s="555" t="s">
        <v>806</v>
      </c>
      <c r="AG35" s="555"/>
      <c r="AH35" s="555"/>
      <c r="AI35" s="539" t="s">
        <v>990</v>
      </c>
      <c r="AJ35" s="539"/>
      <c r="AK35" s="540"/>
      <c r="AL35" s="109"/>
      <c r="AM35" s="109"/>
      <c r="AN35" s="109"/>
      <c r="AO35" s="193" t="s">
        <v>2364</v>
      </c>
      <c r="AP35" s="191"/>
      <c r="AQ35" s="191"/>
      <c r="AR35" s="105"/>
      <c r="AS35" s="105" t="s">
        <v>806</v>
      </c>
    </row>
    <row r="36" spans="1:45" ht="13.5" customHeight="1" x14ac:dyDescent="0.15">
      <c r="A36" s="551"/>
      <c r="B36" s="552"/>
      <c r="C36" s="552"/>
      <c r="D36" s="552"/>
      <c r="E36" s="552"/>
      <c r="F36" s="552"/>
      <c r="G36" s="552"/>
      <c r="H36" s="552"/>
      <c r="I36" s="552"/>
      <c r="J36" s="548" t="str">
        <f>IF(A36="","",INDEX(防具!$C:$C,MATCH(A36,防具!$B:$B,0)))</f>
        <v/>
      </c>
      <c r="K36" s="548"/>
      <c r="L36" s="548"/>
      <c r="M36" s="548"/>
      <c r="N36" s="548"/>
      <c r="O36" s="548"/>
      <c r="P36" s="543" t="str">
        <f>IF(A36="","",INDEX(防具!$D:$D,MATCH(A36,防具!$B:$B,0)))</f>
        <v/>
      </c>
      <c r="Q36" s="543"/>
      <c r="R36" s="543"/>
      <c r="S36" s="543"/>
      <c r="T36" s="543" t="str">
        <f>IF(A36="","",INDEX(防具!$E:$E,MATCH(A36,防具!$B:$B,0)))</f>
        <v/>
      </c>
      <c r="U36" s="543"/>
      <c r="V36" s="543"/>
      <c r="W36" s="543" t="str">
        <f>IF(A36="","",INDEX(防具!$F:$F,MATCH(A36,防具!$B:$B,0)))</f>
        <v/>
      </c>
      <c r="X36" s="543"/>
      <c r="Y36" s="543"/>
      <c r="Z36" s="543" t="str">
        <f>IF(A36="","",INDEX(防具!$G:$G,MATCH(A36,防具!$B:$B,0)))</f>
        <v/>
      </c>
      <c r="AA36" s="543"/>
      <c r="AB36" s="543"/>
      <c r="AC36" s="543" t="str">
        <f>IF(A36="","",INDEX(防具!$H:$H,MATCH(A36,防具!$B:$B,0)))</f>
        <v/>
      </c>
      <c r="AD36" s="543"/>
      <c r="AE36" s="543"/>
      <c r="AF36" s="543" t="str">
        <f>IF(A36="","",INDEX(防具!$I:$I,MATCH(A36,防具!$B:$B,0)))</f>
        <v/>
      </c>
      <c r="AG36" s="543"/>
      <c r="AH36" s="543"/>
      <c r="AI36" s="541" t="str">
        <f>IF(A36="","",INDEX(防具!$J:$J,MATCH(A36,防具!$B:$B,0)))</f>
        <v/>
      </c>
      <c r="AJ36" s="541"/>
      <c r="AK36" s="542"/>
      <c r="AL36" s="105"/>
      <c r="AM36" s="105"/>
      <c r="AN36" s="105"/>
      <c r="AO36" s="106" t="s">
        <v>751</v>
      </c>
      <c r="AP36" s="106" t="s">
        <v>752</v>
      </c>
      <c r="AQ36" s="106" t="s">
        <v>753</v>
      </c>
      <c r="AR36" s="106" t="s">
        <v>2366</v>
      </c>
      <c r="AS36" s="106"/>
    </row>
    <row r="37" spans="1:45" ht="13.5" customHeight="1" thickBot="1" x14ac:dyDescent="0.2">
      <c r="A37" s="535" t="s">
        <v>764</v>
      </c>
      <c r="B37" s="536"/>
      <c r="C37" s="536"/>
      <c r="D37" s="537" t="str">
        <f>IF(A36="","",INDEX(防具!$K:$K,MATCH(A36,防具!$B:$B,0)))</f>
        <v/>
      </c>
      <c r="E37" s="537"/>
      <c r="F37" s="537"/>
      <c r="G37" s="537"/>
      <c r="H37" s="537"/>
      <c r="I37" s="537"/>
      <c r="J37" s="537"/>
      <c r="K37" s="537"/>
      <c r="L37" s="537"/>
      <c r="M37" s="537"/>
      <c r="N37" s="537"/>
      <c r="O37" s="537"/>
      <c r="P37" s="537"/>
      <c r="Q37" s="537"/>
      <c r="R37" s="537"/>
      <c r="S37" s="537"/>
      <c r="T37" s="537"/>
      <c r="U37" s="537"/>
      <c r="V37" s="537"/>
      <c r="W37" s="537"/>
      <c r="X37" s="537"/>
      <c r="Y37" s="537"/>
      <c r="Z37" s="537"/>
      <c r="AA37" s="537"/>
      <c r="AB37" s="537"/>
      <c r="AC37" s="537"/>
      <c r="AD37" s="537"/>
      <c r="AE37" s="537"/>
      <c r="AF37" s="537"/>
      <c r="AG37" s="537"/>
      <c r="AH37" s="537"/>
      <c r="AI37" s="537"/>
      <c r="AJ37" s="537"/>
      <c r="AK37" s="538"/>
      <c r="AL37" s="527" t="b">
        <v>1</v>
      </c>
      <c r="AM37" s="527"/>
      <c r="AN37" s="527"/>
      <c r="AO37" s="106" t="str">
        <f>IF(AL37=TRUE,T36,0)</f>
        <v/>
      </c>
      <c r="AP37" s="106" t="str">
        <f>IF(AL37=TRUE,W36,0)</f>
        <v/>
      </c>
      <c r="AQ37" s="106" t="str">
        <f>IF(AL37=TRUE,Z36,0)</f>
        <v/>
      </c>
      <c r="AR37" s="196" t="str">
        <f>IF(AL37=TRUE,AC36,0)</f>
        <v/>
      </c>
      <c r="AS37" s="106" t="str">
        <f>IF(AL37=TRUE,AF36,0)</f>
        <v/>
      </c>
    </row>
    <row r="38" spans="1:45" ht="13.5" customHeight="1" x14ac:dyDescent="0.15">
      <c r="A38" s="551"/>
      <c r="B38" s="552"/>
      <c r="C38" s="552"/>
      <c r="D38" s="552"/>
      <c r="E38" s="552"/>
      <c r="F38" s="552"/>
      <c r="G38" s="552"/>
      <c r="H38" s="552"/>
      <c r="I38" s="552"/>
      <c r="J38" s="548" t="str">
        <f>IF(A38="","",INDEX(防具!$C:$C,MATCH(A38,防具!$B:$B,0)))</f>
        <v/>
      </c>
      <c r="K38" s="548"/>
      <c r="L38" s="548"/>
      <c r="M38" s="548"/>
      <c r="N38" s="548"/>
      <c r="O38" s="548"/>
      <c r="P38" s="543" t="str">
        <f>IF(A38="","",INDEX(防具!$D:$D,MATCH(A38,防具!$B:$B,0)))</f>
        <v/>
      </c>
      <c r="Q38" s="543"/>
      <c r="R38" s="543"/>
      <c r="S38" s="543"/>
      <c r="T38" s="543" t="str">
        <f>IF(A38="","",INDEX(防具!$E:$E,MATCH(A38,防具!$B:$B,0)))</f>
        <v/>
      </c>
      <c r="U38" s="543"/>
      <c r="V38" s="543"/>
      <c r="W38" s="543" t="str">
        <f>IF(A38="","",INDEX(防具!$F:$F,MATCH(A38,防具!$B:$B,0)))</f>
        <v/>
      </c>
      <c r="X38" s="543"/>
      <c r="Y38" s="543"/>
      <c r="Z38" s="543" t="str">
        <f>IF(A38="","",INDEX(防具!$G:$G,MATCH(A38,防具!$B:$B,0)))</f>
        <v/>
      </c>
      <c r="AA38" s="543"/>
      <c r="AB38" s="543"/>
      <c r="AC38" s="543" t="str">
        <f>IF(A38="","",INDEX(防具!$H:$H,MATCH(A38,防具!$B:$B,0)))</f>
        <v/>
      </c>
      <c r="AD38" s="543"/>
      <c r="AE38" s="543"/>
      <c r="AF38" s="543" t="str">
        <f>IF(A38="","",INDEX(防具!$I:$I,MATCH(A38,防具!$B:$B,0)))</f>
        <v/>
      </c>
      <c r="AG38" s="543"/>
      <c r="AH38" s="543"/>
      <c r="AI38" s="541" t="str">
        <f>IF(A38="","",INDEX(防具!$J:$J,MATCH(A38,防具!$B:$B,0)))</f>
        <v/>
      </c>
      <c r="AJ38" s="541"/>
      <c r="AK38" s="542"/>
      <c r="AL38" s="105"/>
      <c r="AM38" s="105"/>
      <c r="AN38" s="105"/>
      <c r="AO38" s="106" t="s">
        <v>751</v>
      </c>
      <c r="AP38" s="106" t="s">
        <v>752</v>
      </c>
      <c r="AQ38" s="106" t="s">
        <v>753</v>
      </c>
      <c r="AR38" s="106" t="s">
        <v>2366</v>
      </c>
      <c r="AS38" s="106"/>
    </row>
    <row r="39" spans="1:45" ht="13.5" customHeight="1" thickBot="1" x14ac:dyDescent="0.2">
      <c r="A39" s="524" t="s">
        <v>764</v>
      </c>
      <c r="B39" s="525"/>
      <c r="C39" s="525"/>
      <c r="D39" s="549" t="str">
        <f>IF(A38="","",INDEX(防具!$K:$K,MATCH(A38,防具!$B:$B,0)))</f>
        <v/>
      </c>
      <c r="E39" s="549"/>
      <c r="F39" s="549"/>
      <c r="G39" s="549"/>
      <c r="H39" s="549"/>
      <c r="I39" s="549"/>
      <c r="J39" s="549"/>
      <c r="K39" s="549"/>
      <c r="L39" s="549"/>
      <c r="M39" s="549"/>
      <c r="N39" s="549"/>
      <c r="O39" s="549"/>
      <c r="P39" s="549"/>
      <c r="Q39" s="549"/>
      <c r="R39" s="549"/>
      <c r="S39" s="549"/>
      <c r="T39" s="549"/>
      <c r="U39" s="549"/>
      <c r="V39" s="549"/>
      <c r="W39" s="549"/>
      <c r="X39" s="549"/>
      <c r="Y39" s="549"/>
      <c r="Z39" s="549"/>
      <c r="AA39" s="549"/>
      <c r="AB39" s="549"/>
      <c r="AC39" s="549"/>
      <c r="AD39" s="549"/>
      <c r="AE39" s="549"/>
      <c r="AF39" s="549"/>
      <c r="AG39" s="549"/>
      <c r="AH39" s="549"/>
      <c r="AI39" s="549"/>
      <c r="AJ39" s="549"/>
      <c r="AK39" s="550"/>
      <c r="AL39" s="527" t="b">
        <v>1</v>
      </c>
      <c r="AM39" s="527"/>
      <c r="AN39" s="527"/>
      <c r="AO39" s="106" t="str">
        <f>IF(AL39=TRUE,T38,0)</f>
        <v/>
      </c>
      <c r="AP39" s="106" t="str">
        <f>IF(AL39=TRUE,W38,0)</f>
        <v/>
      </c>
      <c r="AQ39" s="106" t="str">
        <f>IF(AL39=TRUE,Z38,0)</f>
        <v/>
      </c>
      <c r="AR39" s="196" t="str">
        <f>IF(AL39=TRUE,AC38,0)</f>
        <v/>
      </c>
      <c r="AS39" s="106" t="str">
        <f>IF(AL39=TRUE,AF38,0)</f>
        <v/>
      </c>
    </row>
    <row r="40" spans="1:45" ht="13.5" customHeight="1" x14ac:dyDescent="0.15">
      <c r="A40" s="530"/>
      <c r="B40" s="531"/>
      <c r="C40" s="531"/>
      <c r="D40" s="531"/>
      <c r="E40" s="531"/>
      <c r="F40" s="531"/>
      <c r="G40" s="531"/>
      <c r="H40" s="531"/>
      <c r="I40" s="531"/>
      <c r="J40" s="569" t="str">
        <f>IF(A40="","",INDEX(防具!$C:$C,MATCH(A40,防具!$B:$B,0)))</f>
        <v/>
      </c>
      <c r="K40" s="569"/>
      <c r="L40" s="569"/>
      <c r="M40" s="569"/>
      <c r="N40" s="569"/>
      <c r="O40" s="569"/>
      <c r="P40" s="517" t="str">
        <f>IF(A40="","",INDEX(防具!$D:$D,MATCH(A40,防具!$B:$B,0)))</f>
        <v/>
      </c>
      <c r="Q40" s="517"/>
      <c r="R40" s="517"/>
      <c r="S40" s="517"/>
      <c r="T40" s="517" t="str">
        <f>IF(A40="","",INDEX(防具!$E:$E,MATCH(A40,防具!$B:$B,0)))</f>
        <v/>
      </c>
      <c r="U40" s="517"/>
      <c r="V40" s="517"/>
      <c r="W40" s="517" t="str">
        <f>IF(A40="","",INDEX(防具!$F:$F,MATCH(A40,防具!$B:$B,0)))</f>
        <v/>
      </c>
      <c r="X40" s="517"/>
      <c r="Y40" s="517"/>
      <c r="Z40" s="517" t="str">
        <f>IF(A40="","",INDEX(防具!$G:$G,MATCH(A40,防具!$B:$B,0)))</f>
        <v/>
      </c>
      <c r="AA40" s="517"/>
      <c r="AB40" s="517"/>
      <c r="AC40" s="517" t="str">
        <f>IF(A40="","",INDEX(防具!$H:$H,MATCH(A40,防具!$B:$B,0)))</f>
        <v/>
      </c>
      <c r="AD40" s="517"/>
      <c r="AE40" s="517"/>
      <c r="AF40" s="517" t="str">
        <f>IF(A40="","",INDEX(防具!$I:$I,MATCH(A40,防具!$B:$B,0)))</f>
        <v/>
      </c>
      <c r="AG40" s="517"/>
      <c r="AH40" s="517"/>
      <c r="AI40" s="519" t="str">
        <f>IF(A40="","",INDEX(防具!$J:$J,MATCH(A40,防具!$B:$B,0)))</f>
        <v/>
      </c>
      <c r="AJ40" s="519"/>
      <c r="AK40" s="520"/>
      <c r="AL40" s="105"/>
      <c r="AM40" s="105"/>
      <c r="AN40" s="105"/>
      <c r="AO40" s="106" t="s">
        <v>751</v>
      </c>
      <c r="AP40" s="106" t="s">
        <v>752</v>
      </c>
      <c r="AQ40" s="106" t="s">
        <v>753</v>
      </c>
      <c r="AR40" s="106" t="s">
        <v>2366</v>
      </c>
      <c r="AS40" s="106"/>
    </row>
    <row r="41" spans="1:45" ht="13.5" customHeight="1" thickBot="1" x14ac:dyDescent="0.2">
      <c r="A41" s="535" t="s">
        <v>764</v>
      </c>
      <c r="B41" s="536"/>
      <c r="C41" s="536"/>
      <c r="D41" s="537" t="str">
        <f>IF(A40="","",INDEX(防具!$K:$K,MATCH(A40,防具!$B:$B,0)))</f>
        <v/>
      </c>
      <c r="E41" s="537"/>
      <c r="F41" s="537"/>
      <c r="G41" s="537"/>
      <c r="H41" s="537"/>
      <c r="I41" s="537"/>
      <c r="J41" s="537"/>
      <c r="K41" s="537"/>
      <c r="L41" s="537"/>
      <c r="M41" s="537"/>
      <c r="N41" s="537"/>
      <c r="O41" s="537"/>
      <c r="P41" s="537"/>
      <c r="Q41" s="537"/>
      <c r="R41" s="537"/>
      <c r="S41" s="537"/>
      <c r="T41" s="537"/>
      <c r="U41" s="537"/>
      <c r="V41" s="537"/>
      <c r="W41" s="537"/>
      <c r="X41" s="537"/>
      <c r="Y41" s="537"/>
      <c r="Z41" s="537"/>
      <c r="AA41" s="537"/>
      <c r="AB41" s="537"/>
      <c r="AC41" s="537"/>
      <c r="AD41" s="537"/>
      <c r="AE41" s="537"/>
      <c r="AF41" s="537"/>
      <c r="AG41" s="537"/>
      <c r="AH41" s="537"/>
      <c r="AI41" s="537"/>
      <c r="AJ41" s="537"/>
      <c r="AK41" s="538"/>
      <c r="AL41" s="527" t="b">
        <v>1</v>
      </c>
      <c r="AM41" s="527"/>
      <c r="AN41" s="527"/>
      <c r="AO41" s="106" t="str">
        <f>IF(AL41=TRUE,T40,0)</f>
        <v/>
      </c>
      <c r="AP41" s="106" t="str">
        <f>IF(AL41=TRUE,W40,0)</f>
        <v/>
      </c>
      <c r="AQ41" s="106" t="str">
        <f>IF(AL41=TRUE,Z40,0)</f>
        <v/>
      </c>
      <c r="AR41" s="196" t="str">
        <f>IF(AL41=TRUE,AC40,0)</f>
        <v/>
      </c>
      <c r="AS41" s="106" t="str">
        <f>IF(AL41=TRUE,AF40,0)</f>
        <v/>
      </c>
    </row>
    <row r="42" spans="1:45" ht="13.5" customHeight="1" x14ac:dyDescent="0.15">
      <c r="A42" s="551"/>
      <c r="B42" s="552"/>
      <c r="C42" s="552"/>
      <c r="D42" s="552"/>
      <c r="E42" s="552"/>
      <c r="F42" s="552"/>
      <c r="G42" s="552"/>
      <c r="H42" s="552"/>
      <c r="I42" s="552"/>
      <c r="J42" s="548" t="str">
        <f>IF(A42="","",INDEX(防具!$C:$C,MATCH(A42,防具!$B:$B,0)))</f>
        <v/>
      </c>
      <c r="K42" s="548"/>
      <c r="L42" s="548"/>
      <c r="M42" s="548"/>
      <c r="N42" s="548"/>
      <c r="O42" s="548"/>
      <c r="P42" s="543" t="str">
        <f>IF(A42="","",INDEX(防具!$D:$D,MATCH(A42,防具!$B:$B,0)))</f>
        <v/>
      </c>
      <c r="Q42" s="543"/>
      <c r="R42" s="543"/>
      <c r="S42" s="543"/>
      <c r="T42" s="543" t="str">
        <f>IF(A42="","",INDEX(防具!$E:$E,MATCH(A42,防具!$B:$B,0)))</f>
        <v/>
      </c>
      <c r="U42" s="543"/>
      <c r="V42" s="543"/>
      <c r="W42" s="543" t="str">
        <f>IF(A42="","",INDEX(防具!$F:$F,MATCH(A42,防具!$B:$B,0)))</f>
        <v/>
      </c>
      <c r="X42" s="543"/>
      <c r="Y42" s="543"/>
      <c r="Z42" s="543" t="str">
        <f>IF(A42="","",INDEX(防具!$G:$G,MATCH(A42,防具!$B:$B,0)))</f>
        <v/>
      </c>
      <c r="AA42" s="543"/>
      <c r="AB42" s="543"/>
      <c r="AC42" s="543" t="str">
        <f>IF(A42="","",INDEX(防具!$H:$H,MATCH(A42,防具!$B:$B,0)))</f>
        <v/>
      </c>
      <c r="AD42" s="543"/>
      <c r="AE42" s="543"/>
      <c r="AF42" s="543" t="str">
        <f>IF(A42="","",INDEX(防具!$I:$I,MATCH(A42,防具!$B:$B,0)))</f>
        <v/>
      </c>
      <c r="AG42" s="543"/>
      <c r="AH42" s="543"/>
      <c r="AI42" s="541" t="str">
        <f>IF(A42="","",INDEX(防具!$J:$J,MATCH(A42,防具!$B:$B,0)))</f>
        <v/>
      </c>
      <c r="AJ42" s="541"/>
      <c r="AK42" s="542"/>
      <c r="AL42" s="105"/>
      <c r="AM42" s="105"/>
      <c r="AN42" s="105"/>
      <c r="AO42" s="106" t="s">
        <v>751</v>
      </c>
      <c r="AP42" s="106" t="s">
        <v>752</v>
      </c>
      <c r="AQ42" s="106" t="s">
        <v>753</v>
      </c>
      <c r="AR42" s="106" t="s">
        <v>2366</v>
      </c>
      <c r="AS42" s="106"/>
    </row>
    <row r="43" spans="1:45" ht="13.5" customHeight="1" thickBot="1" x14ac:dyDescent="0.2">
      <c r="A43" s="524" t="s">
        <v>764</v>
      </c>
      <c r="B43" s="525"/>
      <c r="C43" s="525"/>
      <c r="D43" s="549" t="str">
        <f>IF(A42="","",INDEX(防具!$K:$K,MATCH(A42,防具!$B:$B,0)))</f>
        <v/>
      </c>
      <c r="E43" s="549"/>
      <c r="F43" s="549"/>
      <c r="G43" s="549"/>
      <c r="H43" s="549"/>
      <c r="I43" s="549"/>
      <c r="J43" s="549"/>
      <c r="K43" s="549"/>
      <c r="L43" s="549"/>
      <c r="M43" s="549"/>
      <c r="N43" s="549"/>
      <c r="O43" s="549"/>
      <c r="P43" s="549"/>
      <c r="Q43" s="549"/>
      <c r="R43" s="549"/>
      <c r="S43" s="549"/>
      <c r="T43" s="549"/>
      <c r="U43" s="549"/>
      <c r="V43" s="549"/>
      <c r="W43" s="549"/>
      <c r="X43" s="549"/>
      <c r="Y43" s="549"/>
      <c r="Z43" s="549"/>
      <c r="AA43" s="549"/>
      <c r="AB43" s="549"/>
      <c r="AC43" s="549"/>
      <c r="AD43" s="549"/>
      <c r="AE43" s="549"/>
      <c r="AF43" s="549"/>
      <c r="AG43" s="549"/>
      <c r="AH43" s="549"/>
      <c r="AI43" s="549"/>
      <c r="AJ43" s="549"/>
      <c r="AK43" s="550"/>
      <c r="AL43" s="527" t="b">
        <v>1</v>
      </c>
      <c r="AM43" s="527"/>
      <c r="AN43" s="527"/>
      <c r="AO43" s="106" t="str">
        <f>IF(AL43=TRUE,T42,0)</f>
        <v/>
      </c>
      <c r="AP43" s="106" t="str">
        <f>IF(AL43=TRUE,W42,0)</f>
        <v/>
      </c>
      <c r="AQ43" s="106" t="str">
        <f>IF(AL43=TRUE,Z42,0)</f>
        <v/>
      </c>
      <c r="AR43" s="196" t="str">
        <f>IF(AL43=TRUE,AC42,0)</f>
        <v/>
      </c>
      <c r="AS43" s="106" t="str">
        <f>IF(AL43=TRUE,AF42,0)</f>
        <v/>
      </c>
    </row>
    <row r="44" spans="1:45" ht="13.5" customHeight="1" x14ac:dyDescent="0.15">
      <c r="A44" s="530"/>
      <c r="B44" s="531"/>
      <c r="C44" s="531"/>
      <c r="D44" s="531"/>
      <c r="E44" s="531"/>
      <c r="F44" s="531"/>
      <c r="G44" s="531"/>
      <c r="H44" s="531"/>
      <c r="I44" s="531"/>
      <c r="J44" s="569" t="str">
        <f>IF(A44="","",INDEX(防具!$C:$C,MATCH(A44,防具!$B:$B,0)))</f>
        <v/>
      </c>
      <c r="K44" s="569"/>
      <c r="L44" s="569"/>
      <c r="M44" s="569"/>
      <c r="N44" s="569"/>
      <c r="O44" s="569"/>
      <c r="P44" s="517" t="str">
        <f>IF(A44="","",INDEX(防具!$D:$D,MATCH(A44,防具!$B:$B,0)))</f>
        <v/>
      </c>
      <c r="Q44" s="517"/>
      <c r="R44" s="517"/>
      <c r="S44" s="517"/>
      <c r="T44" s="517" t="str">
        <f>IF(A44="","",INDEX(防具!$E:$E,MATCH(A44,防具!$B:$B,0)))</f>
        <v/>
      </c>
      <c r="U44" s="517"/>
      <c r="V44" s="517"/>
      <c r="W44" s="517" t="str">
        <f>IF(A44="","",INDEX(防具!$F:$F,MATCH(A44,防具!$B:$B,0)))</f>
        <v/>
      </c>
      <c r="X44" s="517"/>
      <c r="Y44" s="517"/>
      <c r="Z44" s="517" t="str">
        <f>IF(A44="","",INDEX(防具!$G:$G,MATCH(A44,防具!$B:$B,0)))</f>
        <v/>
      </c>
      <c r="AA44" s="517"/>
      <c r="AB44" s="517"/>
      <c r="AC44" s="517" t="str">
        <f>IF(A44="","",INDEX(防具!$H:$H,MATCH(A44,防具!$B:$B,0)))</f>
        <v/>
      </c>
      <c r="AD44" s="517"/>
      <c r="AE44" s="517"/>
      <c r="AF44" s="517" t="str">
        <f>IF(A44="","",INDEX(防具!$I:$I,MATCH(A44,防具!$B:$B,0)))</f>
        <v/>
      </c>
      <c r="AG44" s="517"/>
      <c r="AH44" s="517"/>
      <c r="AI44" s="519" t="str">
        <f>IF(A44="","",INDEX(防具!$J:$J,MATCH(A44,防具!$B:$B,0)))</f>
        <v/>
      </c>
      <c r="AJ44" s="519"/>
      <c r="AK44" s="520"/>
      <c r="AL44" s="105"/>
      <c r="AM44" s="105"/>
      <c r="AN44" s="105"/>
      <c r="AO44" s="106" t="s">
        <v>751</v>
      </c>
      <c r="AP44" s="106" t="s">
        <v>752</v>
      </c>
      <c r="AQ44" s="106" t="s">
        <v>753</v>
      </c>
      <c r="AR44" s="106" t="s">
        <v>2366</v>
      </c>
      <c r="AS44" s="106"/>
    </row>
    <row r="45" spans="1:45" ht="13.5" customHeight="1" thickBot="1" x14ac:dyDescent="0.2">
      <c r="A45" s="524" t="s">
        <v>764</v>
      </c>
      <c r="B45" s="525"/>
      <c r="C45" s="525"/>
      <c r="D45" s="549" t="str">
        <f>IF(A44="","",INDEX(防具!$K:$K,MATCH(A44,防具!$B:$B,0)))</f>
        <v/>
      </c>
      <c r="E45" s="549"/>
      <c r="F45" s="549"/>
      <c r="G45" s="549"/>
      <c r="H45" s="549"/>
      <c r="I45" s="549"/>
      <c r="J45" s="549"/>
      <c r="K45" s="549"/>
      <c r="L45" s="549"/>
      <c r="M45" s="549"/>
      <c r="N45" s="549"/>
      <c r="O45" s="549"/>
      <c r="P45" s="549"/>
      <c r="Q45" s="549"/>
      <c r="R45" s="549"/>
      <c r="S45" s="549"/>
      <c r="T45" s="549"/>
      <c r="U45" s="549"/>
      <c r="V45" s="549"/>
      <c r="W45" s="549"/>
      <c r="X45" s="549"/>
      <c r="Y45" s="549"/>
      <c r="Z45" s="549"/>
      <c r="AA45" s="549"/>
      <c r="AB45" s="549"/>
      <c r="AC45" s="549"/>
      <c r="AD45" s="549"/>
      <c r="AE45" s="549"/>
      <c r="AF45" s="549"/>
      <c r="AG45" s="549"/>
      <c r="AH45" s="549"/>
      <c r="AI45" s="549"/>
      <c r="AJ45" s="549"/>
      <c r="AK45" s="550"/>
      <c r="AL45" s="527" t="b">
        <v>1</v>
      </c>
      <c r="AM45" s="527"/>
      <c r="AN45" s="527"/>
      <c r="AO45" s="106" t="str">
        <f>IF(AL45=TRUE,T44,0)</f>
        <v/>
      </c>
      <c r="AP45" s="106" t="str">
        <f>IF(AL45=TRUE,W44,0)</f>
        <v/>
      </c>
      <c r="AQ45" s="106" t="str">
        <f>IF(AL45=TRUE,Z44,0)</f>
        <v/>
      </c>
      <c r="AR45" s="196" t="str">
        <f>IF(AL45=TRUE,AC44,0)</f>
        <v/>
      </c>
      <c r="AS45" s="106" t="str">
        <f>IF(AL45=TRUE,AF44,0)</f>
        <v/>
      </c>
    </row>
    <row r="46" spans="1:45" ht="13.5" customHeight="1" x14ac:dyDescent="0.15">
      <c r="A46" s="551"/>
      <c r="B46" s="552"/>
      <c r="C46" s="552"/>
      <c r="D46" s="552"/>
      <c r="E46" s="552"/>
      <c r="F46" s="552"/>
      <c r="G46" s="552"/>
      <c r="H46" s="552"/>
      <c r="I46" s="552"/>
      <c r="J46" s="548" t="str">
        <f>IF(A46="","",INDEX(防具!$C:$C,MATCH(A46,防具!$B:$B,0)))</f>
        <v/>
      </c>
      <c r="K46" s="548"/>
      <c r="L46" s="548"/>
      <c r="M46" s="548"/>
      <c r="N46" s="548"/>
      <c r="O46" s="548"/>
      <c r="P46" s="543" t="str">
        <f>IF(A46="","",INDEX(防具!$D:$D,MATCH(A46,防具!$B:$B,0)))</f>
        <v/>
      </c>
      <c r="Q46" s="543"/>
      <c r="R46" s="543"/>
      <c r="S46" s="543"/>
      <c r="T46" s="543" t="str">
        <f>IF(A46="","",INDEX(防具!$E:$E,MATCH(A46,防具!$B:$B,0)))</f>
        <v/>
      </c>
      <c r="U46" s="543"/>
      <c r="V46" s="543"/>
      <c r="W46" s="543" t="str">
        <f>IF(A46="","",INDEX(防具!$F:$F,MATCH(A46,防具!$B:$B,0)))</f>
        <v/>
      </c>
      <c r="X46" s="543"/>
      <c r="Y46" s="543"/>
      <c r="Z46" s="543" t="str">
        <f>IF(A46="","",INDEX(防具!$G:$G,MATCH(A46,防具!$B:$B,0)))</f>
        <v/>
      </c>
      <c r="AA46" s="543"/>
      <c r="AB46" s="543"/>
      <c r="AC46" s="543" t="str">
        <f>IF(A46="","",INDEX(防具!$H:$H,MATCH(A46,防具!$B:$B,0)))</f>
        <v/>
      </c>
      <c r="AD46" s="543"/>
      <c r="AE46" s="543"/>
      <c r="AF46" s="543" t="str">
        <f>IF(A46="","",INDEX(防具!$I:$I,MATCH(A46,防具!$B:$B,0)))</f>
        <v/>
      </c>
      <c r="AG46" s="543"/>
      <c r="AH46" s="543"/>
      <c r="AI46" s="541" t="str">
        <f>IF(A46="","",INDEX(防具!$J:$J,MATCH(A46,防具!$B:$B,0)))</f>
        <v/>
      </c>
      <c r="AJ46" s="541"/>
      <c r="AK46" s="542"/>
      <c r="AL46" s="105"/>
      <c r="AM46" s="105"/>
      <c r="AN46" s="105"/>
      <c r="AO46" s="106" t="s">
        <v>751</v>
      </c>
      <c r="AP46" s="106" t="s">
        <v>752</v>
      </c>
      <c r="AQ46" s="106" t="s">
        <v>753</v>
      </c>
      <c r="AR46" s="106" t="s">
        <v>2366</v>
      </c>
      <c r="AS46" s="106"/>
    </row>
    <row r="47" spans="1:45" ht="13.5" customHeight="1" thickBot="1" x14ac:dyDescent="0.2">
      <c r="A47" s="524" t="s">
        <v>764</v>
      </c>
      <c r="B47" s="525"/>
      <c r="C47" s="525"/>
      <c r="D47" s="549" t="str">
        <f>IF(A46="","",INDEX(防具!$K:$K,MATCH(A46,防具!$B:$B,0)))</f>
        <v/>
      </c>
      <c r="E47" s="549"/>
      <c r="F47" s="549"/>
      <c r="G47" s="549"/>
      <c r="H47" s="549"/>
      <c r="I47" s="549"/>
      <c r="J47" s="549"/>
      <c r="K47" s="549"/>
      <c r="L47" s="549"/>
      <c r="M47" s="549"/>
      <c r="N47" s="549"/>
      <c r="O47" s="549"/>
      <c r="P47" s="549"/>
      <c r="Q47" s="549"/>
      <c r="R47" s="549"/>
      <c r="S47" s="549"/>
      <c r="T47" s="549"/>
      <c r="U47" s="549"/>
      <c r="V47" s="549"/>
      <c r="W47" s="549"/>
      <c r="X47" s="549"/>
      <c r="Y47" s="549"/>
      <c r="Z47" s="549"/>
      <c r="AA47" s="549"/>
      <c r="AB47" s="549"/>
      <c r="AC47" s="549"/>
      <c r="AD47" s="549"/>
      <c r="AE47" s="549"/>
      <c r="AF47" s="549"/>
      <c r="AG47" s="549"/>
      <c r="AH47" s="549"/>
      <c r="AI47" s="549"/>
      <c r="AJ47" s="549"/>
      <c r="AK47" s="550"/>
      <c r="AL47" s="527" t="b">
        <v>0</v>
      </c>
      <c r="AM47" s="527"/>
      <c r="AN47" s="527"/>
      <c r="AO47" s="106">
        <f>IF(AL47=TRUE,T46,0)</f>
        <v>0</v>
      </c>
      <c r="AP47" s="106">
        <f>IF(AL47=TRUE,W46,0)</f>
        <v>0</v>
      </c>
      <c r="AQ47" s="106">
        <f>IF(AL47=TRUE,Z46,0)</f>
        <v>0</v>
      </c>
      <c r="AR47" s="196">
        <f>IF(AL47=TRUE,AC46,0)</f>
        <v>0</v>
      </c>
      <c r="AS47" s="106">
        <f>IF(AL47=TRUE,AF46,0)</f>
        <v>0</v>
      </c>
    </row>
    <row r="48" spans="1:45" ht="13.5" customHeight="1" x14ac:dyDescent="0.15">
      <c r="A48" s="530"/>
      <c r="B48" s="531"/>
      <c r="C48" s="531"/>
      <c r="D48" s="531"/>
      <c r="E48" s="531"/>
      <c r="F48" s="531"/>
      <c r="G48" s="531"/>
      <c r="H48" s="531"/>
      <c r="I48" s="531"/>
      <c r="J48" s="569" t="str">
        <f>IF(A48="","",INDEX(防具!$C:$C,MATCH(A48,防具!$B:$B,0)))</f>
        <v/>
      </c>
      <c r="K48" s="569"/>
      <c r="L48" s="569"/>
      <c r="M48" s="569"/>
      <c r="N48" s="569"/>
      <c r="O48" s="569"/>
      <c r="P48" s="517" t="str">
        <f>IF(A48="","",INDEX(防具!$D:$D,MATCH(A48,防具!$B:$B,0)))</f>
        <v/>
      </c>
      <c r="Q48" s="517"/>
      <c r="R48" s="517"/>
      <c r="S48" s="517"/>
      <c r="T48" s="517" t="str">
        <f>IF(A48="","",INDEX(防具!$E:$E,MATCH(A48,防具!$B:$B,0)))</f>
        <v/>
      </c>
      <c r="U48" s="517"/>
      <c r="V48" s="517"/>
      <c r="W48" s="517" t="str">
        <f>IF(A48="","",INDEX(防具!$F:$F,MATCH(A48,防具!$B:$B,0)))</f>
        <v/>
      </c>
      <c r="X48" s="517"/>
      <c r="Y48" s="517"/>
      <c r="Z48" s="517" t="str">
        <f>IF(A48="","",INDEX(防具!$G:$G,MATCH(A48,防具!$B:$B,0)))</f>
        <v/>
      </c>
      <c r="AA48" s="517"/>
      <c r="AB48" s="517"/>
      <c r="AC48" s="517" t="str">
        <f>IF(A48="","",INDEX(防具!$H:$H,MATCH(A48,防具!$B:$B,0)))</f>
        <v/>
      </c>
      <c r="AD48" s="517"/>
      <c r="AE48" s="517"/>
      <c r="AF48" s="517" t="str">
        <f>IF(A48="","",INDEX(防具!$I:$I,MATCH(A48,防具!$B:$B,0)))</f>
        <v/>
      </c>
      <c r="AG48" s="517"/>
      <c r="AH48" s="517"/>
      <c r="AI48" s="519" t="str">
        <f>IF(A48="","",INDEX(防具!$J:$J,MATCH(A48,防具!$B:$B,0)))</f>
        <v/>
      </c>
      <c r="AJ48" s="519"/>
      <c r="AK48" s="520"/>
      <c r="AL48" s="105"/>
      <c r="AM48" s="105"/>
      <c r="AN48" s="105"/>
      <c r="AO48" s="106" t="s">
        <v>751</v>
      </c>
      <c r="AP48" s="106" t="s">
        <v>752</v>
      </c>
      <c r="AQ48" s="106" t="s">
        <v>753</v>
      </c>
      <c r="AR48" s="106" t="s">
        <v>2366</v>
      </c>
      <c r="AS48" s="106"/>
    </row>
    <row r="49" spans="1:45" ht="13.5" customHeight="1" thickBot="1" x14ac:dyDescent="0.2">
      <c r="A49" s="524" t="s">
        <v>764</v>
      </c>
      <c r="B49" s="525"/>
      <c r="C49" s="525"/>
      <c r="D49" s="549" t="str">
        <f>IF(A48="","",INDEX(防具!$K:$K,MATCH(A48,防具!$B:$B,0)))</f>
        <v/>
      </c>
      <c r="E49" s="549"/>
      <c r="F49" s="549"/>
      <c r="G49" s="549"/>
      <c r="H49" s="549"/>
      <c r="I49" s="549"/>
      <c r="J49" s="549"/>
      <c r="K49" s="549"/>
      <c r="L49" s="549"/>
      <c r="M49" s="549"/>
      <c r="N49" s="549"/>
      <c r="O49" s="549"/>
      <c r="P49" s="549"/>
      <c r="Q49" s="549"/>
      <c r="R49" s="549"/>
      <c r="S49" s="549"/>
      <c r="T49" s="549"/>
      <c r="U49" s="549"/>
      <c r="V49" s="549"/>
      <c r="W49" s="549"/>
      <c r="X49" s="549"/>
      <c r="Y49" s="549"/>
      <c r="Z49" s="549"/>
      <c r="AA49" s="549"/>
      <c r="AB49" s="549"/>
      <c r="AC49" s="549"/>
      <c r="AD49" s="549"/>
      <c r="AE49" s="549"/>
      <c r="AF49" s="549"/>
      <c r="AG49" s="549"/>
      <c r="AH49" s="549"/>
      <c r="AI49" s="549"/>
      <c r="AJ49" s="549"/>
      <c r="AK49" s="550"/>
      <c r="AL49" s="527" t="b">
        <v>0</v>
      </c>
      <c r="AM49" s="527"/>
      <c r="AN49" s="527"/>
      <c r="AO49" s="106">
        <f>IF(AL49=TRUE,T48,0)</f>
        <v>0</v>
      </c>
      <c r="AP49" s="106">
        <f>IF(AL49=TRUE,W48,0)</f>
        <v>0</v>
      </c>
      <c r="AQ49" s="106">
        <f>IF(AL49=TRUE,Z48,0)</f>
        <v>0</v>
      </c>
      <c r="AR49" s="196">
        <f>IF(AL49=TRUE,AC48,0)</f>
        <v>0</v>
      </c>
      <c r="AS49" s="106">
        <f>IF(AL49=TRUE,AF48,0)</f>
        <v>0</v>
      </c>
    </row>
    <row r="50" spans="1:45" ht="13.5" customHeight="1" thickBot="1" x14ac:dyDescent="0.2">
      <c r="R50" s="759" t="s">
        <v>637</v>
      </c>
      <c r="S50" s="691"/>
      <c r="T50" s="760">
        <f>SUM(AO37,AO39,AO41,AO43,AO45,AO47,AO49)</f>
        <v>0</v>
      </c>
      <c r="U50" s="760"/>
      <c r="V50" s="760"/>
      <c r="W50" s="761">
        <f>SUM(AP37,AP39,AP41,AP43,AP45,AP47,AP49)</f>
        <v>0</v>
      </c>
      <c r="X50" s="762"/>
      <c r="Y50" s="763"/>
      <c r="Z50" s="761">
        <f>SUM(AQ37,AQ39,AQ41,AQ43,AQ45,AQ47,AQ49)</f>
        <v>0</v>
      </c>
      <c r="AA50" s="762"/>
      <c r="AB50" s="763"/>
      <c r="AC50" s="761">
        <f>SUM(AR37,AR39,AR41,AR43,AR45,AR47,AR49)</f>
        <v>0</v>
      </c>
      <c r="AD50" s="762"/>
      <c r="AE50" s="763"/>
      <c r="AF50" s="761">
        <f>SUM(AS37,AS39,AS41,AS43,AS45,AS47,AS49)</f>
        <v>0</v>
      </c>
      <c r="AG50" s="762"/>
      <c r="AH50" s="763"/>
      <c r="AI50" s="756" t="str">
        <f>IF(A36="","",SUM(AI36,AI38,AI40,AI42,AI44,AI46,AI48))</f>
        <v/>
      </c>
      <c r="AJ50" s="757"/>
      <c r="AK50" s="758"/>
    </row>
    <row r="51" spans="1:45" ht="13.5" customHeight="1" x14ac:dyDescent="0.15">
      <c r="A51" s="386" t="s">
        <v>2365</v>
      </c>
      <c r="B51" s="387"/>
      <c r="C51" s="387"/>
      <c r="D51" s="387"/>
      <c r="E51" s="387"/>
      <c r="F51" s="387"/>
      <c r="G51" s="388"/>
      <c r="H51" s="108"/>
      <c r="I51" s="108"/>
      <c r="J51" s="108"/>
      <c r="K51" s="110"/>
      <c r="L51" s="110"/>
      <c r="M51" s="110"/>
      <c r="N51" s="110"/>
      <c r="O51" s="110"/>
      <c r="P51" s="110"/>
      <c r="Q51" s="110"/>
      <c r="R51" s="110"/>
      <c r="S51" s="110"/>
      <c r="T51" s="110"/>
      <c r="U51" s="110"/>
      <c r="V51" s="110"/>
      <c r="W51" s="108"/>
      <c r="X51" s="108"/>
      <c r="Y51" s="108"/>
      <c r="Z51" s="108"/>
      <c r="AA51" s="108"/>
      <c r="AB51" s="108"/>
      <c r="AC51" s="108"/>
      <c r="AD51" s="108"/>
      <c r="AE51" s="108"/>
      <c r="AF51" s="132"/>
      <c r="AG51" s="132"/>
      <c r="AH51" s="108"/>
      <c r="AI51" s="106"/>
      <c r="AJ51" s="106"/>
      <c r="AK51" s="106"/>
      <c r="AL51" s="105"/>
      <c r="AM51" s="105"/>
      <c r="AN51" s="105"/>
    </row>
    <row r="52" spans="1:45" ht="13.5" customHeight="1" thickBot="1" x14ac:dyDescent="0.2">
      <c r="A52" s="389"/>
      <c r="B52" s="390"/>
      <c r="C52" s="390"/>
      <c r="D52" s="390"/>
      <c r="E52" s="390"/>
      <c r="F52" s="390"/>
      <c r="G52" s="391"/>
      <c r="H52" s="108"/>
      <c r="I52" s="108"/>
      <c r="J52" s="108"/>
      <c r="K52" s="108"/>
      <c r="L52" s="108"/>
      <c r="M52" s="108"/>
      <c r="N52" s="108"/>
      <c r="O52" s="108"/>
      <c r="P52" s="108"/>
      <c r="Q52" s="108"/>
      <c r="R52" s="108"/>
      <c r="S52" s="108"/>
      <c r="T52" s="106"/>
      <c r="U52" s="106"/>
      <c r="V52" s="106"/>
      <c r="W52" s="106"/>
      <c r="X52" s="106"/>
      <c r="Y52" s="106"/>
      <c r="Z52" s="106"/>
      <c r="AA52" s="106"/>
      <c r="AB52" s="108"/>
      <c r="AC52" s="108"/>
      <c r="AD52" s="108"/>
      <c r="AE52" s="108"/>
      <c r="AF52" s="108"/>
      <c r="AG52" s="108"/>
      <c r="AH52" s="108"/>
      <c r="AI52" s="106"/>
      <c r="AJ52" s="106"/>
      <c r="AK52" s="106"/>
      <c r="AL52" s="105"/>
      <c r="AM52" s="105"/>
      <c r="AN52" s="105"/>
    </row>
    <row r="53" spans="1:45" ht="13.5" customHeight="1" thickBot="1" x14ac:dyDescent="0.2">
      <c r="A53" s="578" t="s">
        <v>336</v>
      </c>
      <c r="B53" s="560"/>
      <c r="C53" s="560"/>
      <c r="D53" s="560"/>
      <c r="E53" s="560"/>
      <c r="F53" s="560"/>
      <c r="G53" s="560"/>
      <c r="H53" s="560"/>
      <c r="I53" s="560"/>
      <c r="J53" s="561" t="s">
        <v>2367</v>
      </c>
      <c r="K53" s="561"/>
      <c r="L53" s="561"/>
      <c r="M53" s="561"/>
      <c r="N53" s="560" t="s">
        <v>822</v>
      </c>
      <c r="O53" s="560"/>
      <c r="P53" s="560"/>
      <c r="Q53" s="560"/>
      <c r="R53" s="560"/>
      <c r="S53" s="560" t="s">
        <v>1286</v>
      </c>
      <c r="T53" s="560"/>
      <c r="U53" s="560"/>
      <c r="V53" s="560"/>
      <c r="W53" s="560"/>
      <c r="X53" s="560" t="s">
        <v>112</v>
      </c>
      <c r="Y53" s="560"/>
      <c r="Z53" s="560"/>
      <c r="AA53" s="560"/>
      <c r="AB53" s="560"/>
      <c r="AC53" s="583" t="s">
        <v>111</v>
      </c>
      <c r="AD53" s="584"/>
      <c r="AE53" s="584"/>
      <c r="AF53" s="584"/>
      <c r="AG53" s="585"/>
      <c r="AH53" s="579" t="s">
        <v>339</v>
      </c>
      <c r="AI53" s="579"/>
      <c r="AJ53" s="579"/>
      <c r="AK53" s="580"/>
      <c r="AL53" s="105"/>
      <c r="AM53" s="105"/>
      <c r="AN53" s="105"/>
    </row>
    <row r="54" spans="1:45" ht="13.5" customHeight="1" x14ac:dyDescent="0.15">
      <c r="A54" s="574"/>
      <c r="B54" s="575"/>
      <c r="C54" s="575"/>
      <c r="D54" s="575"/>
      <c r="E54" s="575"/>
      <c r="F54" s="575"/>
      <c r="G54" s="575"/>
      <c r="H54" s="575"/>
      <c r="I54" s="575"/>
      <c r="J54" s="562"/>
      <c r="K54" s="562"/>
      <c r="L54" s="562"/>
      <c r="M54" s="562"/>
      <c r="N54" s="573" t="str">
        <f>IF(A54="","",INDEX(道具!$C:$C,MATCH(A54,道具!$B:$B,0)))</f>
        <v/>
      </c>
      <c r="O54" s="573"/>
      <c r="P54" s="573"/>
      <c r="Q54" s="573"/>
      <c r="R54" s="573"/>
      <c r="S54" s="573" t="str">
        <f>IF(A54="","",INDEX(道具!$D:$D,MATCH(A54,道具!$B:$B,0)))</f>
        <v/>
      </c>
      <c r="T54" s="573"/>
      <c r="U54" s="573"/>
      <c r="V54" s="573"/>
      <c r="W54" s="573"/>
      <c r="X54" s="573" t="str">
        <f>IF(A54="","",INDEX(道具!$E:$E,MATCH(A54,道具!$B:$B,0)))</f>
        <v/>
      </c>
      <c r="Y54" s="573"/>
      <c r="Z54" s="573"/>
      <c r="AA54" s="573"/>
      <c r="AB54" s="573"/>
      <c r="AC54" s="573" t="str">
        <f>IF(A54="","",INDEX(道具!$F:$F,MATCH(A54,道具!$B:$B,0)))</f>
        <v/>
      </c>
      <c r="AD54" s="573"/>
      <c r="AE54" s="573"/>
      <c r="AF54" s="573"/>
      <c r="AG54" s="573"/>
      <c r="AH54" s="581" t="str">
        <f>IF(A54="","",INDEX(道具!$G:$G,MATCH(A54,道具!$B:$B,0)))</f>
        <v/>
      </c>
      <c r="AI54" s="581"/>
      <c r="AJ54" s="581"/>
      <c r="AK54" s="582"/>
      <c r="AL54" s="527" t="str">
        <f>IF(A54="","0",IF(AH54="不可",0,AH54*J54))</f>
        <v>0</v>
      </c>
      <c r="AM54" s="527"/>
      <c r="AN54" s="527"/>
    </row>
    <row r="55" spans="1:45" ht="13.5" customHeight="1" thickBot="1" x14ac:dyDescent="0.2">
      <c r="A55" s="576" t="s">
        <v>764</v>
      </c>
      <c r="B55" s="577"/>
      <c r="C55" s="577"/>
      <c r="D55" s="537" t="str">
        <f>IF(A54="","",INDEX(道具!$H:$H,MATCH(A54,道具!$B:$B,0)))</f>
        <v/>
      </c>
      <c r="E55" s="537"/>
      <c r="F55" s="537"/>
      <c r="G55" s="537"/>
      <c r="H55" s="537"/>
      <c r="I55" s="537"/>
      <c r="J55" s="537"/>
      <c r="K55" s="537"/>
      <c r="L55" s="537"/>
      <c r="M55" s="537"/>
      <c r="N55" s="537"/>
      <c r="O55" s="537"/>
      <c r="P55" s="537"/>
      <c r="Q55" s="537"/>
      <c r="R55" s="537"/>
      <c r="S55" s="537"/>
      <c r="T55" s="537"/>
      <c r="U55" s="537"/>
      <c r="V55" s="537"/>
      <c r="W55" s="537"/>
      <c r="X55" s="537"/>
      <c r="Y55" s="537"/>
      <c r="Z55" s="537"/>
      <c r="AA55" s="537"/>
      <c r="AB55" s="537"/>
      <c r="AC55" s="537"/>
      <c r="AD55" s="537"/>
      <c r="AE55" s="537"/>
      <c r="AF55" s="537"/>
      <c r="AG55" s="537"/>
      <c r="AH55" s="537"/>
      <c r="AI55" s="537"/>
      <c r="AJ55" s="537"/>
      <c r="AK55" s="538"/>
      <c r="AL55" s="105"/>
      <c r="AM55" s="105"/>
      <c r="AN55" s="105"/>
    </row>
    <row r="56" spans="1:45" ht="13.5" customHeight="1" x14ac:dyDescent="0.15">
      <c r="A56" s="574"/>
      <c r="B56" s="575"/>
      <c r="C56" s="575"/>
      <c r="D56" s="575"/>
      <c r="E56" s="575"/>
      <c r="F56" s="575"/>
      <c r="G56" s="575"/>
      <c r="H56" s="575"/>
      <c r="I56" s="575"/>
      <c r="J56" s="562"/>
      <c r="K56" s="562"/>
      <c r="L56" s="562"/>
      <c r="M56" s="562"/>
      <c r="N56" s="573" t="str">
        <f>IF(A56="","",INDEX(道具!$C:$C,MATCH(A56,道具!$B:$B,0)))</f>
        <v/>
      </c>
      <c r="O56" s="573"/>
      <c r="P56" s="573"/>
      <c r="Q56" s="573"/>
      <c r="R56" s="573"/>
      <c r="S56" s="573" t="str">
        <f>IF(A56="","",INDEX(道具!$D:$D,MATCH(A56,道具!$B:$B,0)))</f>
        <v/>
      </c>
      <c r="T56" s="573"/>
      <c r="U56" s="573"/>
      <c r="V56" s="573"/>
      <c r="W56" s="573"/>
      <c r="X56" s="573" t="str">
        <f>IF(A56="","",INDEX(道具!$E:$E,MATCH(A56,道具!$B:$B,0)))</f>
        <v/>
      </c>
      <c r="Y56" s="573"/>
      <c r="Z56" s="573"/>
      <c r="AA56" s="573"/>
      <c r="AB56" s="573"/>
      <c r="AC56" s="573" t="str">
        <f>IF(A56="","",INDEX(道具!$F:$F,MATCH(A56,道具!$B:$B,0)))</f>
        <v/>
      </c>
      <c r="AD56" s="573"/>
      <c r="AE56" s="573"/>
      <c r="AF56" s="573"/>
      <c r="AG56" s="573"/>
      <c r="AH56" s="581" t="str">
        <f>IF(A56="","",INDEX(道具!$G:$G,MATCH(A56,道具!$B:$B,0)))</f>
        <v/>
      </c>
      <c r="AI56" s="581"/>
      <c r="AJ56" s="581"/>
      <c r="AK56" s="582"/>
      <c r="AL56" s="527" t="str">
        <f>IF(A56="","0",IF(AH56="不可",0,AH56*J56))</f>
        <v>0</v>
      </c>
      <c r="AM56" s="527"/>
      <c r="AN56" s="527"/>
    </row>
    <row r="57" spans="1:45" ht="13.5" customHeight="1" thickBot="1" x14ac:dyDescent="0.2">
      <c r="A57" s="588" t="s">
        <v>764</v>
      </c>
      <c r="B57" s="589"/>
      <c r="C57" s="589"/>
      <c r="D57" s="549" t="str">
        <f>IF(A56="","",INDEX(道具!$H:$H,MATCH(A56,道具!$B:$B,0)))</f>
        <v/>
      </c>
      <c r="E57" s="549"/>
      <c r="F57" s="549"/>
      <c r="G57" s="549"/>
      <c r="H57" s="549"/>
      <c r="I57" s="549"/>
      <c r="J57" s="549"/>
      <c r="K57" s="549"/>
      <c r="L57" s="549"/>
      <c r="M57" s="549"/>
      <c r="N57" s="549"/>
      <c r="O57" s="549"/>
      <c r="P57" s="549"/>
      <c r="Q57" s="549"/>
      <c r="R57" s="549"/>
      <c r="S57" s="549"/>
      <c r="T57" s="549"/>
      <c r="U57" s="549"/>
      <c r="V57" s="549"/>
      <c r="W57" s="549"/>
      <c r="X57" s="549"/>
      <c r="Y57" s="549"/>
      <c r="Z57" s="549"/>
      <c r="AA57" s="549"/>
      <c r="AB57" s="549"/>
      <c r="AC57" s="549"/>
      <c r="AD57" s="549"/>
      <c r="AE57" s="549"/>
      <c r="AF57" s="549"/>
      <c r="AG57" s="549"/>
      <c r="AH57" s="549"/>
      <c r="AI57" s="549"/>
      <c r="AJ57" s="549"/>
      <c r="AK57" s="550"/>
      <c r="AL57" s="105"/>
      <c r="AM57" s="105"/>
      <c r="AN57" s="105"/>
    </row>
    <row r="58" spans="1:45" ht="13.5" customHeight="1" x14ac:dyDescent="0.15">
      <c r="A58" s="593"/>
      <c r="B58" s="594"/>
      <c r="C58" s="594"/>
      <c r="D58" s="594"/>
      <c r="E58" s="594"/>
      <c r="F58" s="594"/>
      <c r="G58" s="594"/>
      <c r="H58" s="594"/>
      <c r="I58" s="594"/>
      <c r="J58" s="595"/>
      <c r="K58" s="595"/>
      <c r="L58" s="595"/>
      <c r="M58" s="595"/>
      <c r="N58" s="570" t="str">
        <f>IF(A58="","",INDEX(道具!$C:$C,MATCH(A58,道具!$B:$B,0)))</f>
        <v/>
      </c>
      <c r="O58" s="570"/>
      <c r="P58" s="570"/>
      <c r="Q58" s="570"/>
      <c r="R58" s="570"/>
      <c r="S58" s="570" t="str">
        <f>IF(A58="","",INDEX(道具!$D:$D,MATCH(A58,道具!$B:$B,0)))</f>
        <v/>
      </c>
      <c r="T58" s="570"/>
      <c r="U58" s="570"/>
      <c r="V58" s="570"/>
      <c r="W58" s="570"/>
      <c r="X58" s="570" t="str">
        <f>IF(A58="","",INDEX(道具!$E:$E,MATCH(A58,道具!$B:$B,0)))</f>
        <v/>
      </c>
      <c r="Y58" s="570"/>
      <c r="Z58" s="570"/>
      <c r="AA58" s="570"/>
      <c r="AB58" s="570"/>
      <c r="AC58" s="570" t="str">
        <f>IF(A58="","",INDEX(道具!$F:$F,MATCH(A58,道具!$B:$B,0)))</f>
        <v/>
      </c>
      <c r="AD58" s="570"/>
      <c r="AE58" s="570"/>
      <c r="AF58" s="570"/>
      <c r="AG58" s="570"/>
      <c r="AH58" s="571" t="str">
        <f>IF(A58="","",INDEX(道具!$G:$G,MATCH(A58,道具!$B:$B,0)))</f>
        <v/>
      </c>
      <c r="AI58" s="571"/>
      <c r="AJ58" s="571"/>
      <c r="AK58" s="572"/>
      <c r="AL58" s="527" t="str">
        <f>IF(A58="","0",IF(AH58="不可",0,AH58*J58))</f>
        <v>0</v>
      </c>
      <c r="AM58" s="527"/>
      <c r="AN58" s="527"/>
    </row>
    <row r="59" spans="1:45" ht="13.5" customHeight="1" thickBot="1" x14ac:dyDescent="0.2">
      <c r="A59" s="576" t="s">
        <v>764</v>
      </c>
      <c r="B59" s="577"/>
      <c r="C59" s="577"/>
      <c r="D59" s="537" t="str">
        <f>IF(A58="","",INDEX(道具!$H:$H,MATCH(A58,道具!$B:$B,0)))</f>
        <v/>
      </c>
      <c r="E59" s="537"/>
      <c r="F59" s="537"/>
      <c r="G59" s="537"/>
      <c r="H59" s="537"/>
      <c r="I59" s="537"/>
      <c r="J59" s="537"/>
      <c r="K59" s="537"/>
      <c r="L59" s="537"/>
      <c r="M59" s="537"/>
      <c r="N59" s="537"/>
      <c r="O59" s="537"/>
      <c r="P59" s="537"/>
      <c r="Q59" s="537"/>
      <c r="R59" s="537"/>
      <c r="S59" s="537"/>
      <c r="T59" s="537"/>
      <c r="U59" s="537"/>
      <c r="V59" s="537"/>
      <c r="W59" s="537"/>
      <c r="X59" s="537"/>
      <c r="Y59" s="537"/>
      <c r="Z59" s="537"/>
      <c r="AA59" s="537"/>
      <c r="AB59" s="537"/>
      <c r="AC59" s="537"/>
      <c r="AD59" s="537"/>
      <c r="AE59" s="537"/>
      <c r="AF59" s="537"/>
      <c r="AG59" s="537"/>
      <c r="AH59" s="537"/>
      <c r="AI59" s="537"/>
      <c r="AJ59" s="537"/>
      <c r="AK59" s="538"/>
      <c r="AL59" s="105"/>
      <c r="AM59" s="105"/>
      <c r="AN59" s="105"/>
    </row>
    <row r="60" spans="1:45" ht="13.5" customHeight="1" x14ac:dyDescent="0.15">
      <c r="A60" s="574"/>
      <c r="B60" s="575"/>
      <c r="C60" s="575"/>
      <c r="D60" s="575"/>
      <c r="E60" s="575"/>
      <c r="F60" s="575"/>
      <c r="G60" s="575"/>
      <c r="H60" s="575"/>
      <c r="I60" s="575"/>
      <c r="J60" s="562"/>
      <c r="K60" s="562"/>
      <c r="L60" s="562"/>
      <c r="M60" s="562"/>
      <c r="N60" s="573" t="str">
        <f>IF(A60="","",INDEX(道具!$C:$C,MATCH(A60,道具!$B:$B,0)))</f>
        <v/>
      </c>
      <c r="O60" s="573"/>
      <c r="P60" s="573"/>
      <c r="Q60" s="573"/>
      <c r="R60" s="573"/>
      <c r="S60" s="573" t="str">
        <f>IF(A60="","",INDEX(道具!$D:$D,MATCH(A60,道具!$B:$B,0)))</f>
        <v/>
      </c>
      <c r="T60" s="573"/>
      <c r="U60" s="573"/>
      <c r="V60" s="573"/>
      <c r="W60" s="573"/>
      <c r="X60" s="573" t="str">
        <f>IF(A60="","",INDEX(道具!$E:$E,MATCH(A60,道具!$B:$B,0)))</f>
        <v/>
      </c>
      <c r="Y60" s="573"/>
      <c r="Z60" s="573"/>
      <c r="AA60" s="573"/>
      <c r="AB60" s="573"/>
      <c r="AC60" s="573" t="str">
        <f>IF(A60="","",INDEX(道具!$F:$F,MATCH(A60,道具!$B:$B,0)))</f>
        <v/>
      </c>
      <c r="AD60" s="573"/>
      <c r="AE60" s="573"/>
      <c r="AF60" s="573"/>
      <c r="AG60" s="573"/>
      <c r="AH60" s="581" t="str">
        <f>IF(A60="","",INDEX(道具!$G:$G,MATCH(A60,道具!$B:$B,0)))</f>
        <v/>
      </c>
      <c r="AI60" s="581"/>
      <c r="AJ60" s="581"/>
      <c r="AK60" s="582"/>
      <c r="AL60" s="527" t="str">
        <f>IF(A60="","0",IF(AH60="不可",0,AH60*J60))</f>
        <v>0</v>
      </c>
      <c r="AM60" s="527"/>
      <c r="AN60" s="527"/>
    </row>
    <row r="61" spans="1:45" ht="13.5" customHeight="1" thickBot="1" x14ac:dyDescent="0.2">
      <c r="A61" s="588" t="s">
        <v>764</v>
      </c>
      <c r="B61" s="589"/>
      <c r="C61" s="589"/>
      <c r="D61" s="549" t="str">
        <f>IF(A60="","",INDEX(道具!$H:$H,MATCH(A60,道具!$B:$B,0)))</f>
        <v/>
      </c>
      <c r="E61" s="549"/>
      <c r="F61" s="549"/>
      <c r="G61" s="549"/>
      <c r="H61" s="549"/>
      <c r="I61" s="549"/>
      <c r="J61" s="549"/>
      <c r="K61" s="549"/>
      <c r="L61" s="549"/>
      <c r="M61" s="549"/>
      <c r="N61" s="549"/>
      <c r="O61" s="549"/>
      <c r="P61" s="549"/>
      <c r="Q61" s="549"/>
      <c r="R61" s="549"/>
      <c r="S61" s="549"/>
      <c r="T61" s="549"/>
      <c r="U61" s="549"/>
      <c r="V61" s="549"/>
      <c r="W61" s="549"/>
      <c r="X61" s="549"/>
      <c r="Y61" s="549"/>
      <c r="Z61" s="549"/>
      <c r="AA61" s="549"/>
      <c r="AB61" s="549"/>
      <c r="AC61" s="549"/>
      <c r="AD61" s="549"/>
      <c r="AE61" s="549"/>
      <c r="AF61" s="549"/>
      <c r="AG61" s="549"/>
      <c r="AH61" s="549"/>
      <c r="AI61" s="549"/>
      <c r="AJ61" s="549"/>
      <c r="AK61" s="550"/>
      <c r="AL61" s="105"/>
      <c r="AM61" s="105"/>
      <c r="AN61" s="105"/>
    </row>
    <row r="62" spans="1:45" ht="13.5" customHeight="1" x14ac:dyDescent="0.15">
      <c r="A62" s="593"/>
      <c r="B62" s="594"/>
      <c r="C62" s="594"/>
      <c r="D62" s="594"/>
      <c r="E62" s="594"/>
      <c r="F62" s="594"/>
      <c r="G62" s="594"/>
      <c r="H62" s="594"/>
      <c r="I62" s="594"/>
      <c r="J62" s="595"/>
      <c r="K62" s="595"/>
      <c r="L62" s="595"/>
      <c r="M62" s="595"/>
      <c r="N62" s="570" t="str">
        <f>IF(A62="","",INDEX(道具!$C:$C,MATCH(A62,道具!$B:$B,0)))</f>
        <v/>
      </c>
      <c r="O62" s="570"/>
      <c r="P62" s="570"/>
      <c r="Q62" s="570"/>
      <c r="R62" s="570"/>
      <c r="S62" s="570" t="str">
        <f>IF(A62="","",INDEX(道具!$D:$D,MATCH(A62,道具!$B:$B,0)))</f>
        <v/>
      </c>
      <c r="T62" s="570"/>
      <c r="U62" s="570"/>
      <c r="V62" s="570"/>
      <c r="W62" s="570"/>
      <c r="X62" s="570" t="str">
        <f>IF(A62="","",INDEX(道具!$E:$E,MATCH(A62,道具!$B:$B,0)))</f>
        <v/>
      </c>
      <c r="Y62" s="570"/>
      <c r="Z62" s="570"/>
      <c r="AA62" s="570"/>
      <c r="AB62" s="570"/>
      <c r="AC62" s="570" t="str">
        <f>IF(A62="","",INDEX(道具!$F:$F,MATCH(A62,道具!$B:$B,0)))</f>
        <v/>
      </c>
      <c r="AD62" s="570"/>
      <c r="AE62" s="570"/>
      <c r="AF62" s="570"/>
      <c r="AG62" s="570"/>
      <c r="AH62" s="571" t="str">
        <f>IF(A62="","",INDEX(道具!$G:$G,MATCH(A62,道具!$B:$B,0)))</f>
        <v/>
      </c>
      <c r="AI62" s="571"/>
      <c r="AJ62" s="571"/>
      <c r="AK62" s="572"/>
      <c r="AL62" s="527" t="str">
        <f>IF(A62="","0",IF(AH62="不可",0,AH62*J62))</f>
        <v>0</v>
      </c>
      <c r="AM62" s="527"/>
      <c r="AN62" s="527"/>
    </row>
    <row r="63" spans="1:45" ht="13.5" customHeight="1" thickBot="1" x14ac:dyDescent="0.2">
      <c r="A63" s="588" t="s">
        <v>764</v>
      </c>
      <c r="B63" s="589"/>
      <c r="C63" s="589"/>
      <c r="D63" s="549" t="str">
        <f>IF(A62="","",INDEX(道具!$H:$H,MATCH(A62,道具!$B:$B,0)))</f>
        <v/>
      </c>
      <c r="E63" s="549"/>
      <c r="F63" s="549"/>
      <c r="G63" s="549"/>
      <c r="H63" s="549"/>
      <c r="I63" s="549"/>
      <c r="J63" s="549"/>
      <c r="K63" s="549"/>
      <c r="L63" s="549"/>
      <c r="M63" s="549"/>
      <c r="N63" s="549"/>
      <c r="O63" s="549"/>
      <c r="P63" s="549"/>
      <c r="Q63" s="549"/>
      <c r="R63" s="549"/>
      <c r="S63" s="549"/>
      <c r="T63" s="549"/>
      <c r="U63" s="549"/>
      <c r="V63" s="549"/>
      <c r="W63" s="549"/>
      <c r="X63" s="549"/>
      <c r="Y63" s="549"/>
      <c r="Z63" s="549"/>
      <c r="AA63" s="549"/>
      <c r="AB63" s="549"/>
      <c r="AC63" s="549"/>
      <c r="AD63" s="549"/>
      <c r="AE63" s="549"/>
      <c r="AF63" s="549"/>
      <c r="AG63" s="549"/>
      <c r="AH63" s="549"/>
      <c r="AI63" s="549"/>
      <c r="AJ63" s="549"/>
      <c r="AK63" s="550"/>
      <c r="AL63" s="105"/>
      <c r="AM63" s="105"/>
      <c r="AN63" s="105"/>
    </row>
    <row r="64" spans="1:45" ht="13.5" customHeight="1" thickBot="1" x14ac:dyDescent="0.2">
      <c r="A64" s="106"/>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590" t="s">
        <v>637</v>
      </c>
      <c r="AG64" s="591"/>
      <c r="AH64" s="592" t="str">
        <f>IF(A54="","",SUM(AL54,AL56,AL58,AL60,AL62))</f>
        <v/>
      </c>
      <c r="AI64" s="592"/>
      <c r="AJ64" s="592"/>
      <c r="AK64" s="529"/>
      <c r="AL64" s="105"/>
      <c r="AM64" s="105"/>
      <c r="AN64" s="105"/>
    </row>
    <row r="65" spans="1:40" ht="13.5" customHeight="1" x14ac:dyDescent="0.15">
      <c r="A65" s="386" t="s">
        <v>670</v>
      </c>
      <c r="B65" s="387"/>
      <c r="C65" s="387"/>
      <c r="D65" s="387"/>
      <c r="E65" s="387"/>
      <c r="F65" s="387"/>
      <c r="G65" s="388"/>
      <c r="H65" s="106"/>
      <c r="I65" s="106"/>
      <c r="J65" s="106"/>
      <c r="K65" s="106"/>
      <c r="L65" s="106"/>
      <c r="M65" s="106"/>
      <c r="N65" s="106"/>
      <c r="O65" s="106"/>
      <c r="P65" s="106"/>
      <c r="Q65" s="106"/>
      <c r="R65" s="106"/>
      <c r="S65" s="106"/>
      <c r="T65" s="106"/>
      <c r="U65" s="106"/>
      <c r="V65" s="106"/>
      <c r="W65" s="106"/>
      <c r="X65" s="198"/>
      <c r="Y65" s="198"/>
      <c r="Z65" s="106"/>
      <c r="AA65" s="106"/>
      <c r="AB65" s="106"/>
      <c r="AC65" s="106"/>
      <c r="AD65" s="106"/>
      <c r="AE65" s="106"/>
      <c r="AF65" s="106"/>
      <c r="AG65" s="106"/>
      <c r="AH65" s="106"/>
      <c r="AI65" s="106"/>
      <c r="AJ65" s="106"/>
      <c r="AK65" s="106"/>
      <c r="AL65" s="105"/>
      <c r="AM65" s="105"/>
      <c r="AN65" s="105"/>
    </row>
    <row r="66" spans="1:40" ht="13.5" customHeight="1" thickBot="1" x14ac:dyDescent="0.2">
      <c r="A66" s="389"/>
      <c r="B66" s="390"/>
      <c r="C66" s="390"/>
      <c r="D66" s="390"/>
      <c r="E66" s="390"/>
      <c r="F66" s="390"/>
      <c r="G66" s="391"/>
      <c r="H66" s="106"/>
      <c r="I66" s="106"/>
      <c r="J66" s="106"/>
      <c r="K66" s="106"/>
      <c r="L66" s="106"/>
      <c r="M66" s="106"/>
      <c r="N66" s="106"/>
      <c r="O66" s="106"/>
      <c r="P66" s="106"/>
      <c r="Q66" s="106"/>
      <c r="R66" s="106"/>
      <c r="S66" s="106"/>
      <c r="T66" s="106"/>
      <c r="U66" s="106"/>
      <c r="V66" s="106"/>
      <c r="W66" s="106"/>
      <c r="X66" s="198"/>
      <c r="Y66" s="198"/>
      <c r="Z66" s="106"/>
      <c r="AA66" s="106"/>
      <c r="AB66" s="106"/>
      <c r="AC66" s="106"/>
      <c r="AD66" s="106"/>
      <c r="AE66" s="106"/>
      <c r="AF66" s="106"/>
      <c r="AG66" s="106"/>
      <c r="AH66" s="106"/>
      <c r="AI66" s="106"/>
      <c r="AJ66" s="106"/>
      <c r="AK66" s="106"/>
      <c r="AL66" s="105"/>
      <c r="AM66" s="105"/>
      <c r="AN66" s="105"/>
    </row>
    <row r="67" spans="1:40" ht="13.5" customHeight="1" x14ac:dyDescent="0.15">
      <c r="A67" s="601" t="s">
        <v>839</v>
      </c>
      <c r="B67" s="602"/>
      <c r="C67" s="602"/>
      <c r="D67" s="602"/>
      <c r="E67" s="602"/>
      <c r="F67" s="602"/>
      <c r="G67" s="603"/>
      <c r="H67" s="320" t="s">
        <v>1841</v>
      </c>
      <c r="I67" s="320"/>
      <c r="J67" s="607" t="s">
        <v>834</v>
      </c>
      <c r="K67" s="607"/>
      <c r="L67" s="607"/>
      <c r="M67" s="607"/>
      <c r="N67" s="607" t="s">
        <v>841</v>
      </c>
      <c r="O67" s="607"/>
      <c r="P67" s="607"/>
      <c r="Q67" s="607"/>
      <c r="R67" s="607" t="s">
        <v>837</v>
      </c>
      <c r="S67" s="607"/>
      <c r="T67" s="607"/>
      <c r="U67" s="607"/>
      <c r="V67" s="610" t="s">
        <v>835</v>
      </c>
      <c r="W67" s="610"/>
      <c r="X67" s="607" t="s">
        <v>836</v>
      </c>
      <c r="Y67" s="607"/>
      <c r="Z67" s="607"/>
      <c r="AA67" s="607"/>
      <c r="AB67" s="607" t="s">
        <v>801</v>
      </c>
      <c r="AC67" s="607"/>
      <c r="AD67" s="607"/>
      <c r="AE67" s="607"/>
      <c r="AF67" s="607" t="s">
        <v>803</v>
      </c>
      <c r="AG67" s="607"/>
      <c r="AH67" s="607"/>
      <c r="AI67" s="607"/>
      <c r="AJ67" s="596" t="s">
        <v>842</v>
      </c>
      <c r="AK67" s="597"/>
      <c r="AL67" s="105"/>
      <c r="AM67" s="105"/>
      <c r="AN67" s="105"/>
    </row>
    <row r="68" spans="1:40" ht="13.5" customHeight="1" x14ac:dyDescent="0.15">
      <c r="A68" s="604" t="s">
        <v>2949</v>
      </c>
      <c r="B68" s="605"/>
      <c r="C68" s="605"/>
      <c r="D68" s="605"/>
      <c r="E68" s="605"/>
      <c r="F68" s="605"/>
      <c r="G68" s="606"/>
      <c r="H68" s="611">
        <v>1</v>
      </c>
      <c r="I68" s="611"/>
      <c r="J68" s="598" t="str">
        <f>IF(A68="","",INDEX(アーツ!$D:$D,MATCH(A68,アーツ!$C:$C,0)))</f>
        <v>自動、LV5</v>
      </c>
      <c r="K68" s="598"/>
      <c r="L68" s="598"/>
      <c r="M68" s="598"/>
      <c r="N68" s="598" t="str">
        <f>IF(A68="","",INDEX(アーツ!$E:$E,MATCH(A68,アーツ!$C:$C,0)))</f>
        <v>なし</v>
      </c>
      <c r="O68" s="598"/>
      <c r="P68" s="598"/>
      <c r="Q68" s="598"/>
      <c r="R68" s="598" t="str">
        <f>IF(A68="","",INDEX(アーツ!$F:$F,MATCH(A68,アーツ!$C:$C,0)))</f>
        <v>常時</v>
      </c>
      <c r="S68" s="598"/>
      <c r="T68" s="598"/>
      <c r="U68" s="598"/>
      <c r="V68" s="612" t="str">
        <f>IF(A68="","",INDEX(アーツ!$G:$G,MATCH(A68,アーツ!$C:$C,0)))</f>
        <v>-</v>
      </c>
      <c r="W68" s="612"/>
      <c r="X68" s="608" t="str">
        <f>IF(A68="","",INDEX(アーツ!$H:$H,MATCH(A68,アーツ!$C:$C,0)))</f>
        <v>なし</v>
      </c>
      <c r="Y68" s="608"/>
      <c r="Z68" s="608"/>
      <c r="AA68" s="609"/>
      <c r="AB68" s="598" t="str">
        <f>IF(A68="","",INDEX(アーツ!$I:$I,MATCH(A68,アーツ!$C:$C,0)))</f>
        <v>自身</v>
      </c>
      <c r="AC68" s="598"/>
      <c r="AD68" s="598"/>
      <c r="AE68" s="598"/>
      <c r="AF68" s="598" t="str">
        <f>IF(A68="","",INDEX(アーツ!$J:$J,MATCH(A68,アーツ!$C:$C,0)))</f>
        <v>-</v>
      </c>
      <c r="AG68" s="598"/>
      <c r="AH68" s="598"/>
      <c r="AI68" s="598"/>
      <c r="AJ68" s="599" t="str">
        <f>IF(A68="","",INDEX(アーツ!$K:$K,MATCH(A68,アーツ!$C:$C,0)))</f>
        <v>なし</v>
      </c>
      <c r="AK68" s="600"/>
      <c r="AL68" s="105"/>
      <c r="AM68" s="105"/>
      <c r="AN68" s="105"/>
    </row>
    <row r="69" spans="1:40" ht="13.5" customHeight="1" x14ac:dyDescent="0.15">
      <c r="A69" s="199" t="s">
        <v>2369</v>
      </c>
      <c r="B69" s="613" t="str">
        <f>IF(A68="","",INDEX(アーツ!$L:$L,MATCH(A68,アーツ!$C:$C,0)))</f>
        <v>「分類：生物」の通常武器を[LV]個取得する。「分類：生物」の通常武器はオートアクションで準備できる。</v>
      </c>
      <c r="C69" s="613"/>
      <c r="D69" s="613"/>
      <c r="E69" s="613"/>
      <c r="F69" s="613"/>
      <c r="G69" s="613"/>
      <c r="H69" s="613"/>
      <c r="I69" s="613"/>
      <c r="J69" s="613"/>
      <c r="K69" s="613"/>
      <c r="L69" s="613"/>
      <c r="M69" s="613"/>
      <c r="N69" s="613"/>
      <c r="O69" s="613"/>
      <c r="P69" s="613"/>
      <c r="Q69" s="613"/>
      <c r="R69" s="613"/>
      <c r="S69" s="613"/>
      <c r="T69" s="613"/>
      <c r="U69" s="613"/>
      <c r="V69" s="613"/>
      <c r="W69" s="613"/>
      <c r="X69" s="613"/>
      <c r="Y69" s="613"/>
      <c r="Z69" s="613"/>
      <c r="AA69" s="613"/>
      <c r="AB69" s="613"/>
      <c r="AC69" s="613"/>
      <c r="AD69" s="613"/>
      <c r="AE69" s="613"/>
      <c r="AF69" s="613"/>
      <c r="AG69" s="613"/>
      <c r="AH69" s="613"/>
      <c r="AI69" s="613"/>
      <c r="AJ69" s="613"/>
      <c r="AK69" s="614"/>
      <c r="AL69" s="105"/>
      <c r="AM69" s="105"/>
      <c r="AN69" s="105"/>
    </row>
    <row r="70" spans="1:40" ht="13.5" customHeight="1" thickBot="1" x14ac:dyDescent="0.2">
      <c r="A70" s="201" t="s">
        <v>2370</v>
      </c>
      <c r="B70" s="623"/>
      <c r="C70" s="623"/>
      <c r="D70" s="623"/>
      <c r="E70" s="623"/>
      <c r="F70" s="623"/>
      <c r="G70" s="623"/>
      <c r="H70" s="623"/>
      <c r="I70" s="623"/>
      <c r="J70" s="623"/>
      <c r="K70" s="623"/>
      <c r="L70" s="623"/>
      <c r="M70" s="623"/>
      <c r="N70" s="623"/>
      <c r="O70" s="623"/>
      <c r="P70" s="623"/>
      <c r="Q70" s="623"/>
      <c r="R70" s="623"/>
      <c r="S70" s="623"/>
      <c r="T70" s="623"/>
      <c r="U70" s="623"/>
      <c r="V70" s="623"/>
      <c r="W70" s="623"/>
      <c r="X70" s="623"/>
      <c r="Y70" s="623"/>
      <c r="Z70" s="623"/>
      <c r="AA70" s="623"/>
      <c r="AB70" s="623"/>
      <c r="AC70" s="623"/>
      <c r="AD70" s="623"/>
      <c r="AE70" s="623"/>
      <c r="AF70" s="623"/>
      <c r="AG70" s="623"/>
      <c r="AH70" s="623"/>
      <c r="AI70" s="623"/>
      <c r="AJ70" s="623"/>
      <c r="AK70" s="624"/>
      <c r="AL70" s="105"/>
      <c r="AM70" s="105"/>
      <c r="AN70" s="105"/>
    </row>
    <row r="71" spans="1:40" ht="13.5" customHeight="1" x14ac:dyDescent="0.15">
      <c r="A71" s="625"/>
      <c r="B71" s="626"/>
      <c r="C71" s="626"/>
      <c r="D71" s="626"/>
      <c r="E71" s="626"/>
      <c r="F71" s="626"/>
      <c r="G71" s="627"/>
      <c r="H71" s="562"/>
      <c r="I71" s="562"/>
      <c r="J71" s="628" t="str">
        <f>IF(A71="","",INDEX(アーツ!$D:$D,MATCH(A71,アーツ!$C:$C,0)))</f>
        <v/>
      </c>
      <c r="K71" s="628"/>
      <c r="L71" s="628"/>
      <c r="M71" s="628"/>
      <c r="N71" s="628" t="str">
        <f>IF(A71="","",INDEX(アーツ!$E:$E,MATCH(A71,アーツ!$C:$C,0)))</f>
        <v/>
      </c>
      <c r="O71" s="628"/>
      <c r="P71" s="628"/>
      <c r="Q71" s="628"/>
      <c r="R71" s="628" t="str">
        <f>IF(A71="","",INDEX(アーツ!$F:$F,MATCH(A71,アーツ!$C:$C,0)))</f>
        <v/>
      </c>
      <c r="S71" s="628"/>
      <c r="T71" s="628"/>
      <c r="U71" s="628"/>
      <c r="V71" s="629" t="str">
        <f>IF(A71="","",INDEX(アーツ!$G:$G,MATCH(A71,アーツ!$C:$C,0)))</f>
        <v/>
      </c>
      <c r="W71" s="629"/>
      <c r="X71" s="630" t="str">
        <f>IF(A71="","",INDEX(アーツ!$H:$H,MATCH(A71,アーツ!$C:$C,0)))</f>
        <v/>
      </c>
      <c r="Y71" s="630"/>
      <c r="Z71" s="630"/>
      <c r="AA71" s="631"/>
      <c r="AB71" s="628" t="str">
        <f>IF(A71="","",INDEX(アーツ!$I:$I,MATCH(A71,アーツ!$C:$C,0)))</f>
        <v/>
      </c>
      <c r="AC71" s="628"/>
      <c r="AD71" s="628"/>
      <c r="AE71" s="628"/>
      <c r="AF71" s="628" t="str">
        <f>IF(A71="","",INDEX(アーツ!$J:$J,MATCH(A71,アーツ!$C:$C,0)))</f>
        <v/>
      </c>
      <c r="AG71" s="628"/>
      <c r="AH71" s="628"/>
      <c r="AI71" s="628"/>
      <c r="AJ71" s="632" t="str">
        <f>IF(A71="","",INDEX(アーツ!$K:$K,MATCH(A71,アーツ!$C:$C,0)))</f>
        <v/>
      </c>
      <c r="AK71" s="633"/>
      <c r="AL71" s="105"/>
      <c r="AM71" s="105"/>
      <c r="AN71" s="105"/>
    </row>
    <row r="72" spans="1:40" ht="13.5" customHeight="1" x14ac:dyDescent="0.15">
      <c r="A72" s="199" t="s">
        <v>2369</v>
      </c>
      <c r="B72" s="613" t="str">
        <f>IF(A71="","",INDEX(アーツ!$L:$L,MATCH(A71,アーツ!$C:$C,0)))</f>
        <v/>
      </c>
      <c r="C72" s="613"/>
      <c r="D72" s="613"/>
      <c r="E72" s="613"/>
      <c r="F72" s="613"/>
      <c r="G72" s="613"/>
      <c r="H72" s="613"/>
      <c r="I72" s="613"/>
      <c r="J72" s="613"/>
      <c r="K72" s="613"/>
      <c r="L72" s="613"/>
      <c r="M72" s="613"/>
      <c r="N72" s="613"/>
      <c r="O72" s="613"/>
      <c r="P72" s="613"/>
      <c r="Q72" s="613"/>
      <c r="R72" s="613"/>
      <c r="S72" s="613"/>
      <c r="T72" s="613"/>
      <c r="U72" s="613"/>
      <c r="V72" s="613"/>
      <c r="W72" s="613"/>
      <c r="X72" s="613"/>
      <c r="Y72" s="613"/>
      <c r="Z72" s="613"/>
      <c r="AA72" s="613"/>
      <c r="AB72" s="613"/>
      <c r="AC72" s="613"/>
      <c r="AD72" s="613"/>
      <c r="AE72" s="613"/>
      <c r="AF72" s="613"/>
      <c r="AG72" s="613"/>
      <c r="AH72" s="613"/>
      <c r="AI72" s="613"/>
      <c r="AJ72" s="613"/>
      <c r="AK72" s="614"/>
      <c r="AL72" s="105"/>
      <c r="AM72" s="105"/>
      <c r="AN72" s="105"/>
    </row>
    <row r="73" spans="1:40" ht="13.5" customHeight="1" thickBot="1" x14ac:dyDescent="0.2">
      <c r="A73" s="200" t="s">
        <v>2370</v>
      </c>
      <c r="B73" s="615"/>
      <c r="C73" s="615"/>
      <c r="D73" s="615"/>
      <c r="E73" s="615"/>
      <c r="F73" s="615"/>
      <c r="G73" s="615"/>
      <c r="H73" s="615"/>
      <c r="I73" s="615"/>
      <c r="J73" s="615"/>
      <c r="K73" s="615"/>
      <c r="L73" s="615"/>
      <c r="M73" s="615"/>
      <c r="N73" s="615"/>
      <c r="O73" s="615"/>
      <c r="P73" s="615"/>
      <c r="Q73" s="615"/>
      <c r="R73" s="615"/>
      <c r="S73" s="615"/>
      <c r="T73" s="615"/>
      <c r="U73" s="615"/>
      <c r="V73" s="615"/>
      <c r="W73" s="615"/>
      <c r="X73" s="615"/>
      <c r="Y73" s="615"/>
      <c r="Z73" s="615"/>
      <c r="AA73" s="615"/>
      <c r="AB73" s="615"/>
      <c r="AC73" s="615"/>
      <c r="AD73" s="615"/>
      <c r="AE73" s="615"/>
      <c r="AF73" s="615"/>
      <c r="AG73" s="615"/>
      <c r="AH73" s="615"/>
      <c r="AI73" s="615"/>
      <c r="AJ73" s="615"/>
      <c r="AK73" s="616"/>
      <c r="AL73" s="105"/>
      <c r="AM73" s="105"/>
      <c r="AN73" s="105"/>
    </row>
    <row r="74" spans="1:40" ht="13.5" customHeight="1" x14ac:dyDescent="0.15">
      <c r="A74" s="617"/>
      <c r="B74" s="618"/>
      <c r="C74" s="618"/>
      <c r="D74" s="618"/>
      <c r="E74" s="618"/>
      <c r="F74" s="618"/>
      <c r="G74" s="619"/>
      <c r="H74" s="595"/>
      <c r="I74" s="595"/>
      <c r="J74" s="518" t="str">
        <f>IF(A74="","",INDEX(アーツ!$D:$D,MATCH(A74,アーツ!$C:$C,0)))</f>
        <v/>
      </c>
      <c r="K74" s="518"/>
      <c r="L74" s="518"/>
      <c r="M74" s="518"/>
      <c r="N74" s="518" t="str">
        <f>IF(A74="","",INDEX(アーツ!$E:$E,MATCH(A74,アーツ!$C:$C,0)))</f>
        <v/>
      </c>
      <c r="O74" s="518"/>
      <c r="P74" s="518"/>
      <c r="Q74" s="518"/>
      <c r="R74" s="518" t="str">
        <f>IF(A74="","",INDEX(アーツ!$F:$F,MATCH(A74,アーツ!$C:$C,0)))</f>
        <v/>
      </c>
      <c r="S74" s="518"/>
      <c r="T74" s="518"/>
      <c r="U74" s="518"/>
      <c r="V74" s="620" t="str">
        <f>IF(A74="","",INDEX(アーツ!$G:$G,MATCH(A74,アーツ!$C:$C,0)))</f>
        <v/>
      </c>
      <c r="W74" s="620"/>
      <c r="X74" s="621" t="str">
        <f>IF(A74="","",INDEX(アーツ!$H:$H,MATCH(A74,アーツ!$C:$C,0)))</f>
        <v/>
      </c>
      <c r="Y74" s="621"/>
      <c r="Z74" s="621"/>
      <c r="AA74" s="622"/>
      <c r="AB74" s="518" t="str">
        <f>IF(A74="","",INDEX(アーツ!$I:$I,MATCH(A74,アーツ!$C:$C,0)))</f>
        <v/>
      </c>
      <c r="AC74" s="518"/>
      <c r="AD74" s="518"/>
      <c r="AE74" s="518"/>
      <c r="AF74" s="518" t="str">
        <f>IF(A74="","",INDEX(アーツ!$J:$J,MATCH(A74,アーツ!$C:$C,0)))</f>
        <v/>
      </c>
      <c r="AG74" s="518"/>
      <c r="AH74" s="518"/>
      <c r="AI74" s="518"/>
      <c r="AJ74" s="599" t="str">
        <f>IF(A74="","",INDEX(アーツ!$K:$K,MATCH(A74,アーツ!$C:$C,0)))</f>
        <v/>
      </c>
      <c r="AK74" s="600"/>
      <c r="AL74" s="105"/>
      <c r="AM74" s="105"/>
      <c r="AN74" s="105"/>
    </row>
    <row r="75" spans="1:40" ht="13.5" customHeight="1" x14ac:dyDescent="0.15">
      <c r="A75" s="199" t="s">
        <v>2369</v>
      </c>
      <c r="B75" s="613" t="str">
        <f>IF(A74="","",INDEX(アーツ!$L:$L,MATCH(A74,アーツ!$C:$C,0)))</f>
        <v/>
      </c>
      <c r="C75" s="613"/>
      <c r="D75" s="613"/>
      <c r="E75" s="613"/>
      <c r="F75" s="613"/>
      <c r="G75" s="613"/>
      <c r="H75" s="613"/>
      <c r="I75" s="613"/>
      <c r="J75" s="613"/>
      <c r="K75" s="613"/>
      <c r="L75" s="613"/>
      <c r="M75" s="613"/>
      <c r="N75" s="613"/>
      <c r="O75" s="613"/>
      <c r="P75" s="613"/>
      <c r="Q75" s="613"/>
      <c r="R75" s="613"/>
      <c r="S75" s="613"/>
      <c r="T75" s="613"/>
      <c r="U75" s="613"/>
      <c r="V75" s="613"/>
      <c r="W75" s="613"/>
      <c r="X75" s="613"/>
      <c r="Y75" s="613"/>
      <c r="Z75" s="613"/>
      <c r="AA75" s="613"/>
      <c r="AB75" s="613"/>
      <c r="AC75" s="613"/>
      <c r="AD75" s="613"/>
      <c r="AE75" s="613"/>
      <c r="AF75" s="613"/>
      <c r="AG75" s="613"/>
      <c r="AH75" s="613"/>
      <c r="AI75" s="613"/>
      <c r="AJ75" s="613"/>
      <c r="AK75" s="614"/>
      <c r="AL75" s="105"/>
      <c r="AM75" s="105"/>
      <c r="AN75" s="105"/>
    </row>
    <row r="76" spans="1:40" ht="13.5" customHeight="1" thickBot="1" x14ac:dyDescent="0.2">
      <c r="A76" s="201" t="s">
        <v>2370</v>
      </c>
      <c r="B76" s="623"/>
      <c r="C76" s="623"/>
      <c r="D76" s="623"/>
      <c r="E76" s="623"/>
      <c r="F76" s="623"/>
      <c r="G76" s="623"/>
      <c r="H76" s="623"/>
      <c r="I76" s="623"/>
      <c r="J76" s="623"/>
      <c r="K76" s="623"/>
      <c r="L76" s="623"/>
      <c r="M76" s="623"/>
      <c r="N76" s="623"/>
      <c r="O76" s="623"/>
      <c r="P76" s="623"/>
      <c r="Q76" s="623"/>
      <c r="R76" s="623"/>
      <c r="S76" s="623"/>
      <c r="T76" s="623"/>
      <c r="U76" s="623"/>
      <c r="V76" s="623"/>
      <c r="W76" s="623"/>
      <c r="X76" s="623"/>
      <c r="Y76" s="623"/>
      <c r="Z76" s="623"/>
      <c r="AA76" s="623"/>
      <c r="AB76" s="623"/>
      <c r="AC76" s="623"/>
      <c r="AD76" s="623"/>
      <c r="AE76" s="623"/>
      <c r="AF76" s="623"/>
      <c r="AG76" s="623"/>
      <c r="AH76" s="623"/>
      <c r="AI76" s="623"/>
      <c r="AJ76" s="623"/>
      <c r="AK76" s="624"/>
      <c r="AL76" s="105"/>
      <c r="AM76" s="105"/>
      <c r="AN76" s="105"/>
    </row>
    <row r="77" spans="1:40" ht="13.5" customHeight="1" x14ac:dyDescent="0.15">
      <c r="A77" s="625"/>
      <c r="B77" s="626"/>
      <c r="C77" s="626"/>
      <c r="D77" s="626"/>
      <c r="E77" s="626"/>
      <c r="F77" s="626"/>
      <c r="G77" s="627"/>
      <c r="H77" s="562"/>
      <c r="I77" s="562"/>
      <c r="J77" s="628" t="str">
        <f>IF(A77="","",INDEX(アーツ!$D:$D,MATCH(A77,アーツ!$C:$C,0)))</f>
        <v/>
      </c>
      <c r="K77" s="628"/>
      <c r="L77" s="628"/>
      <c r="M77" s="628"/>
      <c r="N77" s="628" t="str">
        <f>IF(A77="","",INDEX(アーツ!$E:$E,MATCH(A77,アーツ!$C:$C,0)))</f>
        <v/>
      </c>
      <c r="O77" s="628"/>
      <c r="P77" s="628"/>
      <c r="Q77" s="628"/>
      <c r="R77" s="628" t="str">
        <f>IF(A77="","",INDEX(アーツ!$F:$F,MATCH(A77,アーツ!$C:$C,0)))</f>
        <v/>
      </c>
      <c r="S77" s="628"/>
      <c r="T77" s="628"/>
      <c r="U77" s="628"/>
      <c r="V77" s="629" t="str">
        <f>IF(A77="","",INDEX(アーツ!$G:$G,MATCH(A77,アーツ!$C:$C,0)))</f>
        <v/>
      </c>
      <c r="W77" s="629"/>
      <c r="X77" s="630" t="str">
        <f>IF(A77="","",INDEX(アーツ!$H:$H,MATCH(A77,アーツ!$C:$C,0)))</f>
        <v/>
      </c>
      <c r="Y77" s="630"/>
      <c r="Z77" s="630"/>
      <c r="AA77" s="631"/>
      <c r="AB77" s="628" t="str">
        <f>IF(A77="","",INDEX(アーツ!$I:$I,MATCH(A77,アーツ!$C:$C,0)))</f>
        <v/>
      </c>
      <c r="AC77" s="628"/>
      <c r="AD77" s="628"/>
      <c r="AE77" s="628"/>
      <c r="AF77" s="628" t="str">
        <f>IF(A77="","",INDEX(アーツ!$J:$J,MATCH(A77,アーツ!$C:$C,0)))</f>
        <v/>
      </c>
      <c r="AG77" s="628"/>
      <c r="AH77" s="628"/>
      <c r="AI77" s="628"/>
      <c r="AJ77" s="632" t="str">
        <f>IF(A77="","",INDEX(アーツ!$K:$K,MATCH(A77,アーツ!$C:$C,0)))</f>
        <v/>
      </c>
      <c r="AK77" s="633"/>
      <c r="AL77" s="105"/>
      <c r="AM77" s="105"/>
      <c r="AN77" s="105"/>
    </row>
    <row r="78" spans="1:40" ht="13.5" customHeight="1" x14ac:dyDescent="0.15">
      <c r="A78" s="199" t="s">
        <v>2369</v>
      </c>
      <c r="B78" s="613" t="str">
        <f>IF(A77="","",INDEX(アーツ!$L:$L,MATCH(A77,アーツ!$C:$C,0)))</f>
        <v/>
      </c>
      <c r="C78" s="613"/>
      <c r="D78" s="613"/>
      <c r="E78" s="613"/>
      <c r="F78" s="613"/>
      <c r="G78" s="613"/>
      <c r="H78" s="613"/>
      <c r="I78" s="613"/>
      <c r="J78" s="613"/>
      <c r="K78" s="613"/>
      <c r="L78" s="613"/>
      <c r="M78" s="613"/>
      <c r="N78" s="613"/>
      <c r="O78" s="613"/>
      <c r="P78" s="613"/>
      <c r="Q78" s="613"/>
      <c r="R78" s="613"/>
      <c r="S78" s="613"/>
      <c r="T78" s="613"/>
      <c r="U78" s="613"/>
      <c r="V78" s="613"/>
      <c r="W78" s="613"/>
      <c r="X78" s="613"/>
      <c r="Y78" s="613"/>
      <c r="Z78" s="613"/>
      <c r="AA78" s="613"/>
      <c r="AB78" s="613"/>
      <c r="AC78" s="613"/>
      <c r="AD78" s="613"/>
      <c r="AE78" s="613"/>
      <c r="AF78" s="613"/>
      <c r="AG78" s="613"/>
      <c r="AH78" s="613"/>
      <c r="AI78" s="613"/>
      <c r="AJ78" s="613"/>
      <c r="AK78" s="614"/>
      <c r="AL78" s="105"/>
      <c r="AM78" s="105"/>
      <c r="AN78" s="105"/>
    </row>
    <row r="79" spans="1:40" ht="13.5" customHeight="1" thickBot="1" x14ac:dyDescent="0.2">
      <c r="A79" s="200" t="s">
        <v>2370</v>
      </c>
      <c r="B79" s="615"/>
      <c r="C79" s="615"/>
      <c r="D79" s="615"/>
      <c r="E79" s="615"/>
      <c r="F79" s="615"/>
      <c r="G79" s="615"/>
      <c r="H79" s="615"/>
      <c r="I79" s="615"/>
      <c r="J79" s="615"/>
      <c r="K79" s="615"/>
      <c r="L79" s="615"/>
      <c r="M79" s="615"/>
      <c r="N79" s="615"/>
      <c r="O79" s="615"/>
      <c r="P79" s="615"/>
      <c r="Q79" s="615"/>
      <c r="R79" s="615"/>
      <c r="S79" s="615"/>
      <c r="T79" s="615"/>
      <c r="U79" s="615"/>
      <c r="V79" s="615"/>
      <c r="W79" s="615"/>
      <c r="X79" s="615"/>
      <c r="Y79" s="615"/>
      <c r="Z79" s="615"/>
      <c r="AA79" s="615"/>
      <c r="AB79" s="615"/>
      <c r="AC79" s="615"/>
      <c r="AD79" s="615"/>
      <c r="AE79" s="615"/>
      <c r="AF79" s="615"/>
      <c r="AG79" s="615"/>
      <c r="AH79" s="615"/>
      <c r="AI79" s="615"/>
      <c r="AJ79" s="615"/>
      <c r="AK79" s="616"/>
      <c r="AL79" s="105"/>
      <c r="AM79" s="105"/>
      <c r="AN79" s="105"/>
    </row>
    <row r="80" spans="1:40" ht="13.5" customHeight="1" x14ac:dyDescent="0.15">
      <c r="A80" s="617"/>
      <c r="B80" s="618"/>
      <c r="C80" s="618"/>
      <c r="D80" s="618"/>
      <c r="E80" s="618"/>
      <c r="F80" s="618"/>
      <c r="G80" s="619"/>
      <c r="H80" s="595"/>
      <c r="I80" s="595"/>
      <c r="J80" s="518" t="str">
        <f>IF(A80="","",INDEX(アーツ!$D:$D,MATCH(A80,アーツ!$C:$C,0)))</f>
        <v/>
      </c>
      <c r="K80" s="518"/>
      <c r="L80" s="518"/>
      <c r="M80" s="518"/>
      <c r="N80" s="518" t="str">
        <f>IF(A80="","",INDEX(アーツ!$E:$E,MATCH(A80,アーツ!$C:$C,0)))</f>
        <v/>
      </c>
      <c r="O80" s="518"/>
      <c r="P80" s="518"/>
      <c r="Q80" s="518"/>
      <c r="R80" s="518" t="str">
        <f>IF(A80="","",INDEX(アーツ!$F:$F,MATCH(A80,アーツ!$C:$C,0)))</f>
        <v/>
      </c>
      <c r="S80" s="518"/>
      <c r="T80" s="518"/>
      <c r="U80" s="518"/>
      <c r="V80" s="620" t="str">
        <f>IF(A80="","",INDEX(アーツ!$G:$G,MATCH(A80,アーツ!$C:$C,0)))</f>
        <v/>
      </c>
      <c r="W80" s="620"/>
      <c r="X80" s="621" t="str">
        <f>IF(A80="","",INDEX(アーツ!$H:$H,MATCH(A80,アーツ!$C:$C,0)))</f>
        <v/>
      </c>
      <c r="Y80" s="621"/>
      <c r="Z80" s="621"/>
      <c r="AA80" s="622"/>
      <c r="AB80" s="518" t="str">
        <f>IF(A80="","",INDEX(アーツ!$I:$I,MATCH(A80,アーツ!$C:$C,0)))</f>
        <v/>
      </c>
      <c r="AC80" s="518"/>
      <c r="AD80" s="518"/>
      <c r="AE80" s="518"/>
      <c r="AF80" s="518" t="str">
        <f>IF(A80="","",INDEX(アーツ!$J:$J,MATCH(A80,アーツ!$C:$C,0)))</f>
        <v/>
      </c>
      <c r="AG80" s="518"/>
      <c r="AH80" s="518"/>
      <c r="AI80" s="518"/>
      <c r="AJ80" s="599" t="str">
        <f>IF(A80="","",INDEX(アーツ!$K:$K,MATCH(A80,アーツ!$C:$C,0)))</f>
        <v/>
      </c>
      <c r="AK80" s="600"/>
      <c r="AL80" s="105"/>
      <c r="AM80" s="105"/>
      <c r="AN80" s="105"/>
    </row>
    <row r="81" spans="1:40" ht="13.5" customHeight="1" x14ac:dyDescent="0.15">
      <c r="A81" s="199" t="s">
        <v>2369</v>
      </c>
      <c r="B81" s="613" t="str">
        <f>IF(A80="","",INDEX(アーツ!$L:$L,MATCH(A80,アーツ!$C:$C,0)))</f>
        <v/>
      </c>
      <c r="C81" s="613"/>
      <c r="D81" s="613"/>
      <c r="E81" s="613"/>
      <c r="F81" s="613"/>
      <c r="G81" s="613"/>
      <c r="H81" s="613"/>
      <c r="I81" s="613"/>
      <c r="J81" s="613"/>
      <c r="K81" s="613"/>
      <c r="L81" s="613"/>
      <c r="M81" s="613"/>
      <c r="N81" s="613"/>
      <c r="O81" s="613"/>
      <c r="P81" s="613"/>
      <c r="Q81" s="613"/>
      <c r="R81" s="613"/>
      <c r="S81" s="613"/>
      <c r="T81" s="613"/>
      <c r="U81" s="613"/>
      <c r="V81" s="613"/>
      <c r="W81" s="613"/>
      <c r="X81" s="613"/>
      <c r="Y81" s="613"/>
      <c r="Z81" s="613"/>
      <c r="AA81" s="613"/>
      <c r="AB81" s="613"/>
      <c r="AC81" s="613"/>
      <c r="AD81" s="613"/>
      <c r="AE81" s="613"/>
      <c r="AF81" s="613"/>
      <c r="AG81" s="613"/>
      <c r="AH81" s="613"/>
      <c r="AI81" s="613"/>
      <c r="AJ81" s="613"/>
      <c r="AK81" s="614"/>
      <c r="AL81" s="105"/>
      <c r="AM81" s="105"/>
      <c r="AN81" s="105"/>
    </row>
    <row r="82" spans="1:40" ht="13.5" customHeight="1" thickBot="1" x14ac:dyDescent="0.2">
      <c r="A82" s="201" t="s">
        <v>2370</v>
      </c>
      <c r="B82" s="623"/>
      <c r="C82" s="623"/>
      <c r="D82" s="623"/>
      <c r="E82" s="623"/>
      <c r="F82" s="623"/>
      <c r="G82" s="623"/>
      <c r="H82" s="623"/>
      <c r="I82" s="623"/>
      <c r="J82" s="623"/>
      <c r="K82" s="623"/>
      <c r="L82" s="623"/>
      <c r="M82" s="623"/>
      <c r="N82" s="623"/>
      <c r="O82" s="623"/>
      <c r="P82" s="623"/>
      <c r="Q82" s="623"/>
      <c r="R82" s="623"/>
      <c r="S82" s="623"/>
      <c r="T82" s="623"/>
      <c r="U82" s="623"/>
      <c r="V82" s="623"/>
      <c r="W82" s="623"/>
      <c r="X82" s="623"/>
      <c r="Y82" s="623"/>
      <c r="Z82" s="623"/>
      <c r="AA82" s="623"/>
      <c r="AB82" s="623"/>
      <c r="AC82" s="623"/>
      <c r="AD82" s="623"/>
      <c r="AE82" s="623"/>
      <c r="AF82" s="623"/>
      <c r="AG82" s="623"/>
      <c r="AH82" s="623"/>
      <c r="AI82" s="623"/>
      <c r="AJ82" s="623"/>
      <c r="AK82" s="624"/>
      <c r="AL82" s="105"/>
      <c r="AM82" s="105"/>
      <c r="AN82" s="105"/>
    </row>
    <row r="83" spans="1:40" ht="13.5" customHeight="1" x14ac:dyDescent="0.15">
      <c r="A83" s="625"/>
      <c r="B83" s="626"/>
      <c r="C83" s="626"/>
      <c r="D83" s="626"/>
      <c r="E83" s="626"/>
      <c r="F83" s="626"/>
      <c r="G83" s="627"/>
      <c r="H83" s="562"/>
      <c r="I83" s="562"/>
      <c r="J83" s="628" t="str">
        <f>IF(A83="","",INDEX(アーツ!$D:$D,MATCH(A83,アーツ!$C:$C,0)))</f>
        <v/>
      </c>
      <c r="K83" s="628"/>
      <c r="L83" s="628"/>
      <c r="M83" s="628"/>
      <c r="N83" s="628" t="str">
        <f>IF(A83="","",INDEX(アーツ!$E:$E,MATCH(A83,アーツ!$C:$C,0)))</f>
        <v/>
      </c>
      <c r="O83" s="628"/>
      <c r="P83" s="628"/>
      <c r="Q83" s="628"/>
      <c r="R83" s="628" t="str">
        <f>IF(A83="","",INDEX(アーツ!$F:$F,MATCH(A83,アーツ!$C:$C,0)))</f>
        <v/>
      </c>
      <c r="S83" s="628"/>
      <c r="T83" s="628"/>
      <c r="U83" s="628"/>
      <c r="V83" s="629" t="str">
        <f>IF(A83="","",INDEX(アーツ!$G:$G,MATCH(A83,アーツ!$C:$C,0)))</f>
        <v/>
      </c>
      <c r="W83" s="629"/>
      <c r="X83" s="630" t="str">
        <f>IF(A83="","",INDEX(アーツ!$H:$H,MATCH(A83,アーツ!$C:$C,0)))</f>
        <v/>
      </c>
      <c r="Y83" s="630"/>
      <c r="Z83" s="630"/>
      <c r="AA83" s="631"/>
      <c r="AB83" s="628" t="str">
        <f>IF(A83="","",INDEX(アーツ!$I:$I,MATCH(A83,アーツ!$C:$C,0)))</f>
        <v/>
      </c>
      <c r="AC83" s="628"/>
      <c r="AD83" s="628"/>
      <c r="AE83" s="628"/>
      <c r="AF83" s="628" t="str">
        <f>IF(A83="","",INDEX(アーツ!$J:$J,MATCH(A83,アーツ!$C:$C,0)))</f>
        <v/>
      </c>
      <c r="AG83" s="628"/>
      <c r="AH83" s="628"/>
      <c r="AI83" s="628"/>
      <c r="AJ83" s="632" t="str">
        <f>IF(A83="","",INDEX(アーツ!$K:$K,MATCH(A83,アーツ!$C:$C,0)))</f>
        <v/>
      </c>
      <c r="AK83" s="633"/>
      <c r="AL83" s="105"/>
      <c r="AM83" s="105"/>
      <c r="AN83" s="105"/>
    </row>
    <row r="84" spans="1:40" ht="13.5" customHeight="1" x14ac:dyDescent="0.15">
      <c r="A84" s="199" t="s">
        <v>2369</v>
      </c>
      <c r="B84" s="613" t="str">
        <f>IF(A83="","",INDEX(アーツ!$L:$L,MATCH(A83,アーツ!$C:$C,0)))</f>
        <v/>
      </c>
      <c r="C84" s="613"/>
      <c r="D84" s="613"/>
      <c r="E84" s="613"/>
      <c r="F84" s="613"/>
      <c r="G84" s="613"/>
      <c r="H84" s="613"/>
      <c r="I84" s="613"/>
      <c r="J84" s="613"/>
      <c r="K84" s="613"/>
      <c r="L84" s="613"/>
      <c r="M84" s="613"/>
      <c r="N84" s="613"/>
      <c r="O84" s="613"/>
      <c r="P84" s="613"/>
      <c r="Q84" s="613"/>
      <c r="R84" s="613"/>
      <c r="S84" s="613"/>
      <c r="T84" s="613"/>
      <c r="U84" s="613"/>
      <c r="V84" s="613"/>
      <c r="W84" s="613"/>
      <c r="X84" s="613"/>
      <c r="Y84" s="613"/>
      <c r="Z84" s="613"/>
      <c r="AA84" s="613"/>
      <c r="AB84" s="613"/>
      <c r="AC84" s="613"/>
      <c r="AD84" s="613"/>
      <c r="AE84" s="613"/>
      <c r="AF84" s="613"/>
      <c r="AG84" s="613"/>
      <c r="AH84" s="613"/>
      <c r="AI84" s="613"/>
      <c r="AJ84" s="613"/>
      <c r="AK84" s="614"/>
      <c r="AL84" s="105"/>
      <c r="AM84" s="105"/>
      <c r="AN84" s="105"/>
    </row>
    <row r="85" spans="1:40" ht="13.5" customHeight="1" thickBot="1" x14ac:dyDescent="0.2">
      <c r="A85" s="200" t="s">
        <v>2370</v>
      </c>
      <c r="B85" s="615"/>
      <c r="C85" s="615"/>
      <c r="D85" s="615"/>
      <c r="E85" s="615"/>
      <c r="F85" s="615"/>
      <c r="G85" s="615"/>
      <c r="H85" s="615"/>
      <c r="I85" s="615"/>
      <c r="J85" s="615"/>
      <c r="K85" s="615"/>
      <c r="L85" s="615"/>
      <c r="M85" s="615"/>
      <c r="N85" s="615"/>
      <c r="O85" s="615"/>
      <c r="P85" s="615"/>
      <c r="Q85" s="615"/>
      <c r="R85" s="615"/>
      <c r="S85" s="615"/>
      <c r="T85" s="615"/>
      <c r="U85" s="615"/>
      <c r="V85" s="615"/>
      <c r="W85" s="615"/>
      <c r="X85" s="615"/>
      <c r="Y85" s="615"/>
      <c r="Z85" s="615"/>
      <c r="AA85" s="615"/>
      <c r="AB85" s="615"/>
      <c r="AC85" s="615"/>
      <c r="AD85" s="615"/>
      <c r="AE85" s="615"/>
      <c r="AF85" s="615"/>
      <c r="AG85" s="615"/>
      <c r="AH85" s="615"/>
      <c r="AI85" s="615"/>
      <c r="AJ85" s="615"/>
      <c r="AK85" s="616"/>
      <c r="AL85" s="105"/>
      <c r="AM85" s="105"/>
      <c r="AN85" s="105"/>
    </row>
    <row r="86" spans="1:40" ht="13.5" customHeight="1" x14ac:dyDescent="0.15">
      <c r="A86" s="625"/>
      <c r="B86" s="626"/>
      <c r="C86" s="626"/>
      <c r="D86" s="626"/>
      <c r="E86" s="626"/>
      <c r="F86" s="626"/>
      <c r="G86" s="627"/>
      <c r="H86" s="562"/>
      <c r="I86" s="562"/>
      <c r="J86" s="628" t="str">
        <f>IF(A86="","",INDEX(アーツ!$D:$D,MATCH(A86,アーツ!$C:$C,0)))</f>
        <v/>
      </c>
      <c r="K86" s="628"/>
      <c r="L86" s="628"/>
      <c r="M86" s="628"/>
      <c r="N86" s="628" t="str">
        <f>IF(A86="","",INDEX(アーツ!$E:$E,MATCH(A86,アーツ!$C:$C,0)))</f>
        <v/>
      </c>
      <c r="O86" s="628"/>
      <c r="P86" s="628"/>
      <c r="Q86" s="628"/>
      <c r="R86" s="628" t="str">
        <f>IF(A86="","",INDEX(アーツ!$F:$F,MATCH(A86,アーツ!$C:$C,0)))</f>
        <v/>
      </c>
      <c r="S86" s="628"/>
      <c r="T86" s="628"/>
      <c r="U86" s="628"/>
      <c r="V86" s="629" t="str">
        <f>IF(A86="","",INDEX(アーツ!$G:$G,MATCH(A86,アーツ!$C:$C,0)))</f>
        <v/>
      </c>
      <c r="W86" s="629"/>
      <c r="X86" s="630" t="str">
        <f>IF(A86="","",INDEX(アーツ!$H:$H,MATCH(A86,アーツ!$C:$C,0)))</f>
        <v/>
      </c>
      <c r="Y86" s="630"/>
      <c r="Z86" s="630"/>
      <c r="AA86" s="631"/>
      <c r="AB86" s="628" t="str">
        <f>IF(A86="","",INDEX(アーツ!$I:$I,MATCH(A86,アーツ!$C:$C,0)))</f>
        <v/>
      </c>
      <c r="AC86" s="628"/>
      <c r="AD86" s="628"/>
      <c r="AE86" s="628"/>
      <c r="AF86" s="628" t="str">
        <f>IF(A86="","",INDEX(アーツ!$J:$J,MATCH(A86,アーツ!$C:$C,0)))</f>
        <v/>
      </c>
      <c r="AG86" s="628"/>
      <c r="AH86" s="628"/>
      <c r="AI86" s="628"/>
      <c r="AJ86" s="632" t="str">
        <f>IF(A86="","",INDEX(アーツ!$K:$K,MATCH(A86,アーツ!$C:$C,0)))</f>
        <v/>
      </c>
      <c r="AK86" s="633"/>
      <c r="AL86" s="105"/>
      <c r="AM86" s="105"/>
      <c r="AN86" s="105"/>
    </row>
    <row r="87" spans="1:40" ht="13.5" customHeight="1" x14ac:dyDescent="0.15">
      <c r="A87" s="199" t="s">
        <v>2369</v>
      </c>
      <c r="B87" s="613" t="str">
        <f>IF(A86="","",INDEX(アーツ!$L:$L,MATCH(A86,アーツ!$C:$C,0)))</f>
        <v/>
      </c>
      <c r="C87" s="613"/>
      <c r="D87" s="613"/>
      <c r="E87" s="613"/>
      <c r="F87" s="613"/>
      <c r="G87" s="613"/>
      <c r="H87" s="613"/>
      <c r="I87" s="613"/>
      <c r="J87" s="613"/>
      <c r="K87" s="613"/>
      <c r="L87" s="613"/>
      <c r="M87" s="613"/>
      <c r="N87" s="613"/>
      <c r="O87" s="613"/>
      <c r="P87" s="613"/>
      <c r="Q87" s="613"/>
      <c r="R87" s="613"/>
      <c r="S87" s="613"/>
      <c r="T87" s="613"/>
      <c r="U87" s="613"/>
      <c r="V87" s="613"/>
      <c r="W87" s="613"/>
      <c r="X87" s="613"/>
      <c r="Y87" s="613"/>
      <c r="Z87" s="613"/>
      <c r="AA87" s="613"/>
      <c r="AB87" s="613"/>
      <c r="AC87" s="613"/>
      <c r="AD87" s="613"/>
      <c r="AE87" s="613"/>
      <c r="AF87" s="613"/>
      <c r="AG87" s="613"/>
      <c r="AH87" s="613"/>
      <c r="AI87" s="613"/>
      <c r="AJ87" s="613"/>
      <c r="AK87" s="614"/>
      <c r="AL87" s="105"/>
      <c r="AM87" s="105"/>
      <c r="AN87" s="105"/>
    </row>
    <row r="88" spans="1:40" ht="13.5" customHeight="1" thickBot="1" x14ac:dyDescent="0.2">
      <c r="A88" s="200" t="s">
        <v>2370</v>
      </c>
      <c r="B88" s="615"/>
      <c r="C88" s="615"/>
      <c r="D88" s="615"/>
      <c r="E88" s="615"/>
      <c r="F88" s="615"/>
      <c r="G88" s="615"/>
      <c r="H88" s="615"/>
      <c r="I88" s="615"/>
      <c r="J88" s="615"/>
      <c r="K88" s="615"/>
      <c r="L88" s="615"/>
      <c r="M88" s="615"/>
      <c r="N88" s="615"/>
      <c r="O88" s="615"/>
      <c r="P88" s="615"/>
      <c r="Q88" s="615"/>
      <c r="R88" s="615"/>
      <c r="S88" s="615"/>
      <c r="T88" s="615"/>
      <c r="U88" s="615"/>
      <c r="V88" s="615"/>
      <c r="W88" s="615"/>
      <c r="X88" s="615"/>
      <c r="Y88" s="615"/>
      <c r="Z88" s="615"/>
      <c r="AA88" s="615"/>
      <c r="AB88" s="615"/>
      <c r="AC88" s="615"/>
      <c r="AD88" s="615"/>
      <c r="AE88" s="615"/>
      <c r="AF88" s="615"/>
      <c r="AG88" s="615"/>
      <c r="AH88" s="615"/>
      <c r="AI88" s="615"/>
      <c r="AJ88" s="615"/>
      <c r="AK88" s="616"/>
      <c r="AL88" s="105"/>
      <c r="AM88" s="105"/>
      <c r="AN88" s="105"/>
    </row>
    <row r="89" spans="1:40" ht="13.5" customHeight="1" x14ac:dyDescent="0.15">
      <c r="A89" s="617"/>
      <c r="B89" s="618"/>
      <c r="C89" s="618"/>
      <c r="D89" s="618"/>
      <c r="E89" s="618"/>
      <c r="F89" s="618"/>
      <c r="G89" s="619"/>
      <c r="H89" s="595"/>
      <c r="I89" s="595"/>
      <c r="J89" s="518" t="str">
        <f>IF(A89="","",INDEX(アーツ!$D:$D,MATCH(A89,アーツ!$C:$C,0)))</f>
        <v/>
      </c>
      <c r="K89" s="518"/>
      <c r="L89" s="518"/>
      <c r="M89" s="518"/>
      <c r="N89" s="518" t="str">
        <f>IF(A89="","",INDEX(アーツ!$E:$E,MATCH(A89,アーツ!$C:$C,0)))</f>
        <v/>
      </c>
      <c r="O89" s="518"/>
      <c r="P89" s="518"/>
      <c r="Q89" s="518"/>
      <c r="R89" s="518" t="str">
        <f>IF(A89="","",INDEX(アーツ!$F:$F,MATCH(A89,アーツ!$C:$C,0)))</f>
        <v/>
      </c>
      <c r="S89" s="518"/>
      <c r="T89" s="518"/>
      <c r="U89" s="518"/>
      <c r="V89" s="620" t="str">
        <f>IF(A89="","",INDEX(アーツ!$G:$G,MATCH(A89,アーツ!$C:$C,0)))</f>
        <v/>
      </c>
      <c r="W89" s="620"/>
      <c r="X89" s="621" t="str">
        <f>IF(A89="","",INDEX(アーツ!$H:$H,MATCH(A89,アーツ!$C:$C,0)))</f>
        <v/>
      </c>
      <c r="Y89" s="621"/>
      <c r="Z89" s="621"/>
      <c r="AA89" s="622"/>
      <c r="AB89" s="518" t="str">
        <f>IF(A89="","",INDEX(アーツ!$I:$I,MATCH(A89,アーツ!$C:$C,0)))</f>
        <v/>
      </c>
      <c r="AC89" s="518"/>
      <c r="AD89" s="518"/>
      <c r="AE89" s="518"/>
      <c r="AF89" s="518" t="str">
        <f>IF(A89="","",INDEX(アーツ!$J:$J,MATCH(A89,アーツ!$C:$C,0)))</f>
        <v/>
      </c>
      <c r="AG89" s="518"/>
      <c r="AH89" s="518"/>
      <c r="AI89" s="518"/>
      <c r="AJ89" s="599" t="str">
        <f>IF(A89="","",INDEX(アーツ!$K:$K,MATCH(A89,アーツ!$C:$C,0)))</f>
        <v/>
      </c>
      <c r="AK89" s="600"/>
      <c r="AL89" s="105"/>
      <c r="AM89" s="105"/>
      <c r="AN89" s="105"/>
    </row>
    <row r="90" spans="1:40" ht="13.5" customHeight="1" x14ac:dyDescent="0.15">
      <c r="A90" s="199" t="s">
        <v>2369</v>
      </c>
      <c r="B90" s="613" t="str">
        <f>IF(A89="","",INDEX(アーツ!$L:$L,MATCH(A89,アーツ!$C:$C,0)))</f>
        <v/>
      </c>
      <c r="C90" s="613"/>
      <c r="D90" s="613"/>
      <c r="E90" s="613"/>
      <c r="F90" s="613"/>
      <c r="G90" s="613"/>
      <c r="H90" s="613"/>
      <c r="I90" s="613"/>
      <c r="J90" s="613"/>
      <c r="K90" s="613"/>
      <c r="L90" s="613"/>
      <c r="M90" s="613"/>
      <c r="N90" s="613"/>
      <c r="O90" s="613"/>
      <c r="P90" s="613"/>
      <c r="Q90" s="613"/>
      <c r="R90" s="613"/>
      <c r="S90" s="613"/>
      <c r="T90" s="613"/>
      <c r="U90" s="613"/>
      <c r="V90" s="613"/>
      <c r="W90" s="613"/>
      <c r="X90" s="613"/>
      <c r="Y90" s="613"/>
      <c r="Z90" s="613"/>
      <c r="AA90" s="613"/>
      <c r="AB90" s="613"/>
      <c r="AC90" s="613"/>
      <c r="AD90" s="613"/>
      <c r="AE90" s="613"/>
      <c r="AF90" s="613"/>
      <c r="AG90" s="613"/>
      <c r="AH90" s="613"/>
      <c r="AI90" s="613"/>
      <c r="AJ90" s="613"/>
      <c r="AK90" s="614"/>
      <c r="AL90" s="105"/>
      <c r="AM90" s="105"/>
      <c r="AN90" s="105"/>
    </row>
    <row r="91" spans="1:40" ht="13.5" customHeight="1" thickBot="1" x14ac:dyDescent="0.2">
      <c r="A91" s="201" t="s">
        <v>2370</v>
      </c>
      <c r="B91" s="623"/>
      <c r="C91" s="623"/>
      <c r="D91" s="623"/>
      <c r="E91" s="623"/>
      <c r="F91" s="623"/>
      <c r="G91" s="623"/>
      <c r="H91" s="623"/>
      <c r="I91" s="623"/>
      <c r="J91" s="623"/>
      <c r="K91" s="623"/>
      <c r="L91" s="623"/>
      <c r="M91" s="623"/>
      <c r="N91" s="623"/>
      <c r="O91" s="623"/>
      <c r="P91" s="623"/>
      <c r="Q91" s="623"/>
      <c r="R91" s="623"/>
      <c r="S91" s="623"/>
      <c r="T91" s="623"/>
      <c r="U91" s="623"/>
      <c r="V91" s="623"/>
      <c r="W91" s="623"/>
      <c r="X91" s="623"/>
      <c r="Y91" s="623"/>
      <c r="Z91" s="623"/>
      <c r="AA91" s="623"/>
      <c r="AB91" s="623"/>
      <c r="AC91" s="623"/>
      <c r="AD91" s="623"/>
      <c r="AE91" s="623"/>
      <c r="AF91" s="623"/>
      <c r="AG91" s="623"/>
      <c r="AH91" s="623"/>
      <c r="AI91" s="623"/>
      <c r="AJ91" s="623"/>
      <c r="AK91" s="624"/>
      <c r="AL91" s="105"/>
      <c r="AM91" s="105"/>
      <c r="AN91" s="105"/>
    </row>
    <row r="92" spans="1:40" ht="13.5" customHeight="1" x14ac:dyDescent="0.15">
      <c r="A92" s="625"/>
      <c r="B92" s="626"/>
      <c r="C92" s="626"/>
      <c r="D92" s="626"/>
      <c r="E92" s="626"/>
      <c r="F92" s="626"/>
      <c r="G92" s="627"/>
      <c r="H92" s="562"/>
      <c r="I92" s="562"/>
      <c r="J92" s="628" t="str">
        <f>IF(A92="","",INDEX(アーツ!$D:$D,MATCH(A92,アーツ!$C:$C,0)))</f>
        <v/>
      </c>
      <c r="K92" s="628"/>
      <c r="L92" s="628"/>
      <c r="M92" s="628"/>
      <c r="N92" s="628" t="str">
        <f>IF(A92="","",INDEX(アーツ!$E:$E,MATCH(A92,アーツ!$C:$C,0)))</f>
        <v/>
      </c>
      <c r="O92" s="628"/>
      <c r="P92" s="628"/>
      <c r="Q92" s="628"/>
      <c r="R92" s="628" t="str">
        <f>IF(A92="","",INDEX(アーツ!$F:$F,MATCH(A92,アーツ!$C:$C,0)))</f>
        <v/>
      </c>
      <c r="S92" s="628"/>
      <c r="T92" s="628"/>
      <c r="U92" s="628"/>
      <c r="V92" s="629" t="str">
        <f>IF(A92="","",INDEX(アーツ!$G:$G,MATCH(A92,アーツ!$C:$C,0)))</f>
        <v/>
      </c>
      <c r="W92" s="629"/>
      <c r="X92" s="630" t="str">
        <f>IF(A92="","",INDEX(アーツ!$H:$H,MATCH(A92,アーツ!$C:$C,0)))</f>
        <v/>
      </c>
      <c r="Y92" s="630"/>
      <c r="Z92" s="630"/>
      <c r="AA92" s="631"/>
      <c r="AB92" s="628" t="str">
        <f>IF(A92="","",INDEX(アーツ!$I:$I,MATCH(A92,アーツ!$C:$C,0)))</f>
        <v/>
      </c>
      <c r="AC92" s="628"/>
      <c r="AD92" s="628"/>
      <c r="AE92" s="628"/>
      <c r="AF92" s="628" t="str">
        <f>IF(A92="","",INDEX(アーツ!$J:$J,MATCH(A92,アーツ!$C:$C,0)))</f>
        <v/>
      </c>
      <c r="AG92" s="628"/>
      <c r="AH92" s="628"/>
      <c r="AI92" s="628"/>
      <c r="AJ92" s="632" t="str">
        <f>IF(A92="","",INDEX(アーツ!$K:$K,MATCH(A92,アーツ!$C:$C,0)))</f>
        <v/>
      </c>
      <c r="AK92" s="633"/>
      <c r="AL92" s="105"/>
      <c r="AM92" s="105"/>
      <c r="AN92" s="105"/>
    </row>
    <row r="93" spans="1:40" ht="13.5" customHeight="1" x14ac:dyDescent="0.15">
      <c r="A93" s="199" t="s">
        <v>2369</v>
      </c>
      <c r="B93" s="613" t="str">
        <f>IF(A92="","",INDEX(アーツ!$L:$L,MATCH(A92,アーツ!$C:$C,0)))</f>
        <v/>
      </c>
      <c r="C93" s="613"/>
      <c r="D93" s="613"/>
      <c r="E93" s="613"/>
      <c r="F93" s="613"/>
      <c r="G93" s="613"/>
      <c r="H93" s="613"/>
      <c r="I93" s="613"/>
      <c r="J93" s="613"/>
      <c r="K93" s="613"/>
      <c r="L93" s="613"/>
      <c r="M93" s="613"/>
      <c r="N93" s="613"/>
      <c r="O93" s="613"/>
      <c r="P93" s="613"/>
      <c r="Q93" s="613"/>
      <c r="R93" s="613"/>
      <c r="S93" s="613"/>
      <c r="T93" s="613"/>
      <c r="U93" s="613"/>
      <c r="V93" s="613"/>
      <c r="W93" s="613"/>
      <c r="X93" s="613"/>
      <c r="Y93" s="613"/>
      <c r="Z93" s="613"/>
      <c r="AA93" s="613"/>
      <c r="AB93" s="613"/>
      <c r="AC93" s="613"/>
      <c r="AD93" s="613"/>
      <c r="AE93" s="613"/>
      <c r="AF93" s="613"/>
      <c r="AG93" s="613"/>
      <c r="AH93" s="613"/>
      <c r="AI93" s="613"/>
      <c r="AJ93" s="613"/>
      <c r="AK93" s="614"/>
      <c r="AL93" s="105"/>
      <c r="AM93" s="105"/>
      <c r="AN93" s="105"/>
    </row>
    <row r="94" spans="1:40" ht="13.5" customHeight="1" thickBot="1" x14ac:dyDescent="0.2">
      <c r="A94" s="200" t="s">
        <v>2370</v>
      </c>
      <c r="B94" s="615"/>
      <c r="C94" s="615"/>
      <c r="D94" s="615"/>
      <c r="E94" s="615"/>
      <c r="F94" s="615"/>
      <c r="G94" s="615"/>
      <c r="H94" s="615"/>
      <c r="I94" s="615"/>
      <c r="J94" s="615"/>
      <c r="K94" s="615"/>
      <c r="L94" s="615"/>
      <c r="M94" s="615"/>
      <c r="N94" s="615"/>
      <c r="O94" s="615"/>
      <c r="P94" s="615"/>
      <c r="Q94" s="615"/>
      <c r="R94" s="615"/>
      <c r="S94" s="615"/>
      <c r="T94" s="615"/>
      <c r="U94" s="615"/>
      <c r="V94" s="615"/>
      <c r="W94" s="615"/>
      <c r="X94" s="615"/>
      <c r="Y94" s="615"/>
      <c r="Z94" s="615"/>
      <c r="AA94" s="615"/>
      <c r="AB94" s="615"/>
      <c r="AC94" s="615"/>
      <c r="AD94" s="615"/>
      <c r="AE94" s="615"/>
      <c r="AF94" s="615"/>
      <c r="AG94" s="615"/>
      <c r="AH94" s="615"/>
      <c r="AI94" s="615"/>
      <c r="AJ94" s="615"/>
      <c r="AK94" s="616"/>
      <c r="AL94" s="105"/>
      <c r="AM94" s="105"/>
      <c r="AN94" s="105"/>
    </row>
    <row r="95" spans="1:40" ht="13.5" customHeight="1" x14ac:dyDescent="0.15">
      <c r="A95" s="625"/>
      <c r="B95" s="626"/>
      <c r="C95" s="626"/>
      <c r="D95" s="626"/>
      <c r="E95" s="626"/>
      <c r="F95" s="626"/>
      <c r="G95" s="627"/>
      <c r="H95" s="562"/>
      <c r="I95" s="562"/>
      <c r="J95" s="628" t="str">
        <f>IF(A95="","",INDEX(アーツ!$D:$D,MATCH(A95,アーツ!$C:$C,0)))</f>
        <v/>
      </c>
      <c r="K95" s="628"/>
      <c r="L95" s="628"/>
      <c r="M95" s="628"/>
      <c r="N95" s="628" t="str">
        <f>IF(A95="","",INDEX(アーツ!$E:$E,MATCH(A95,アーツ!$C:$C,0)))</f>
        <v/>
      </c>
      <c r="O95" s="628"/>
      <c r="P95" s="628"/>
      <c r="Q95" s="628"/>
      <c r="R95" s="628" t="str">
        <f>IF(A95="","",INDEX(アーツ!$F:$F,MATCH(A95,アーツ!$C:$C,0)))</f>
        <v/>
      </c>
      <c r="S95" s="628"/>
      <c r="T95" s="628"/>
      <c r="U95" s="628"/>
      <c r="V95" s="629" t="str">
        <f>IF(A95="","",INDEX(アーツ!$G:$G,MATCH(A95,アーツ!$C:$C,0)))</f>
        <v/>
      </c>
      <c r="W95" s="629"/>
      <c r="X95" s="630" t="str">
        <f>IF(A95="","",INDEX(アーツ!$H:$H,MATCH(A95,アーツ!$C:$C,0)))</f>
        <v/>
      </c>
      <c r="Y95" s="630"/>
      <c r="Z95" s="630"/>
      <c r="AA95" s="631"/>
      <c r="AB95" s="628" t="str">
        <f>IF(A95="","",INDEX(アーツ!$I:$I,MATCH(A95,アーツ!$C:$C,0)))</f>
        <v/>
      </c>
      <c r="AC95" s="628"/>
      <c r="AD95" s="628"/>
      <c r="AE95" s="628"/>
      <c r="AF95" s="628" t="str">
        <f>IF(A95="","",INDEX(アーツ!$J:$J,MATCH(A95,アーツ!$C:$C,0)))</f>
        <v/>
      </c>
      <c r="AG95" s="628"/>
      <c r="AH95" s="628"/>
      <c r="AI95" s="628"/>
      <c r="AJ95" s="632" t="str">
        <f>IF(A95="","",INDEX(アーツ!$K:$K,MATCH(A95,アーツ!$C:$C,0)))</f>
        <v/>
      </c>
      <c r="AK95" s="633"/>
      <c r="AL95" s="105"/>
      <c r="AM95" s="105"/>
      <c r="AN95" s="105"/>
    </row>
    <row r="96" spans="1:40" ht="13.5" customHeight="1" x14ac:dyDescent="0.15">
      <c r="A96" s="199" t="s">
        <v>2369</v>
      </c>
      <c r="B96" s="613" t="str">
        <f>IF(A95="","",INDEX(アーツ!$L:$L,MATCH(A95,アーツ!$C:$C,0)))</f>
        <v/>
      </c>
      <c r="C96" s="613"/>
      <c r="D96" s="613"/>
      <c r="E96" s="613"/>
      <c r="F96" s="613"/>
      <c r="G96" s="613"/>
      <c r="H96" s="613"/>
      <c r="I96" s="613"/>
      <c r="J96" s="613"/>
      <c r="K96" s="613"/>
      <c r="L96" s="613"/>
      <c r="M96" s="613"/>
      <c r="N96" s="613"/>
      <c r="O96" s="613"/>
      <c r="P96" s="613"/>
      <c r="Q96" s="613"/>
      <c r="R96" s="613"/>
      <c r="S96" s="613"/>
      <c r="T96" s="613"/>
      <c r="U96" s="613"/>
      <c r="V96" s="613"/>
      <c r="W96" s="613"/>
      <c r="X96" s="613"/>
      <c r="Y96" s="613"/>
      <c r="Z96" s="613"/>
      <c r="AA96" s="613"/>
      <c r="AB96" s="613"/>
      <c r="AC96" s="613"/>
      <c r="AD96" s="613"/>
      <c r="AE96" s="613"/>
      <c r="AF96" s="613"/>
      <c r="AG96" s="613"/>
      <c r="AH96" s="613"/>
      <c r="AI96" s="613"/>
      <c r="AJ96" s="613"/>
      <c r="AK96" s="614"/>
      <c r="AL96" s="105"/>
      <c r="AM96" s="105"/>
      <c r="AN96" s="105"/>
    </row>
    <row r="97" spans="1:40" ht="13.5" customHeight="1" thickBot="1" x14ac:dyDescent="0.2">
      <c r="A97" s="200" t="s">
        <v>2370</v>
      </c>
      <c r="B97" s="615"/>
      <c r="C97" s="615"/>
      <c r="D97" s="615"/>
      <c r="E97" s="615"/>
      <c r="F97" s="615"/>
      <c r="G97" s="615"/>
      <c r="H97" s="615"/>
      <c r="I97" s="615"/>
      <c r="J97" s="615"/>
      <c r="K97" s="615"/>
      <c r="L97" s="615"/>
      <c r="M97" s="615"/>
      <c r="N97" s="615"/>
      <c r="O97" s="615"/>
      <c r="P97" s="615"/>
      <c r="Q97" s="615"/>
      <c r="R97" s="615"/>
      <c r="S97" s="615"/>
      <c r="T97" s="615"/>
      <c r="U97" s="615"/>
      <c r="V97" s="615"/>
      <c r="W97" s="615"/>
      <c r="X97" s="615"/>
      <c r="Y97" s="615"/>
      <c r="Z97" s="615"/>
      <c r="AA97" s="615"/>
      <c r="AB97" s="615"/>
      <c r="AC97" s="615"/>
      <c r="AD97" s="615"/>
      <c r="AE97" s="615"/>
      <c r="AF97" s="615"/>
      <c r="AG97" s="615"/>
      <c r="AH97" s="615"/>
      <c r="AI97" s="615"/>
      <c r="AJ97" s="615"/>
      <c r="AK97" s="616"/>
      <c r="AL97" s="105"/>
      <c r="AM97" s="105"/>
      <c r="AN97" s="105"/>
    </row>
    <row r="98" spans="1:40" ht="13.5" customHeight="1" x14ac:dyDescent="0.15">
      <c r="A98" s="105"/>
      <c r="B98" s="105"/>
      <c r="C98" s="105"/>
      <c r="D98" s="105"/>
      <c r="E98" s="105"/>
      <c r="F98" s="105"/>
      <c r="G98" s="105"/>
      <c r="H98" s="105"/>
      <c r="I98" s="105"/>
      <c r="J98" s="105"/>
      <c r="K98" s="105"/>
      <c r="L98" s="105"/>
      <c r="M98" s="105"/>
      <c r="N98" s="105"/>
      <c r="O98" s="105"/>
      <c r="P98" s="105"/>
      <c r="Q98" s="105"/>
      <c r="R98" s="105"/>
      <c r="S98" s="105"/>
      <c r="T98" s="105"/>
      <c r="U98" s="105"/>
      <c r="V98" s="666" t="s">
        <v>2371</v>
      </c>
      <c r="W98" s="666"/>
      <c r="X98" s="666"/>
      <c r="Y98" s="666"/>
      <c r="Z98" s="666"/>
      <c r="AA98" s="666"/>
      <c r="AB98" s="665">
        <v>1</v>
      </c>
      <c r="AC98" s="665"/>
      <c r="AD98" s="720" t="s">
        <v>2372</v>
      </c>
      <c r="AE98" s="409"/>
      <c r="AF98" s="409"/>
      <c r="AG98" s="409"/>
      <c r="AH98" s="409"/>
      <c r="AI98" s="721"/>
      <c r="AJ98" s="722">
        <f>SUM(H68,H71,H74,H77,H80,H83,H86,H89,H92,H95)-AB98</f>
        <v>0</v>
      </c>
      <c r="AK98" s="722"/>
      <c r="AL98" s="105"/>
      <c r="AM98" s="105"/>
      <c r="AN98" s="105"/>
    </row>
    <row r="99" spans="1:40" ht="13.5" customHeight="1" x14ac:dyDescent="0.15">
      <c r="AL99" s="105"/>
      <c r="AM99" s="105"/>
      <c r="AN99" s="105"/>
    </row>
    <row r="100" spans="1:40" ht="13.5" customHeight="1" x14ac:dyDescent="0.15">
      <c r="AL100" s="105"/>
      <c r="AM100" s="105"/>
      <c r="AN100" s="105"/>
    </row>
    <row r="101" spans="1:40" ht="13.5" customHeight="1" x14ac:dyDescent="0.15">
      <c r="AL101" s="105"/>
      <c r="AM101" s="105"/>
      <c r="AN101" s="105"/>
    </row>
    <row r="102" spans="1:40" ht="13.5" customHeight="1" x14ac:dyDescent="0.15">
      <c r="AL102" s="105"/>
      <c r="AM102" s="105"/>
      <c r="AN102" s="105"/>
    </row>
    <row r="103" spans="1:40" ht="13.5" customHeight="1" x14ac:dyDescent="0.15">
      <c r="AL103" s="105"/>
      <c r="AM103" s="105"/>
      <c r="AN103" s="105"/>
    </row>
    <row r="104" spans="1:40" ht="13.5" customHeight="1" x14ac:dyDescent="0.15">
      <c r="AL104" s="105"/>
      <c r="AM104" s="105"/>
      <c r="AN104" s="105"/>
    </row>
    <row r="105" spans="1:40" ht="13.5" customHeight="1" x14ac:dyDescent="0.15">
      <c r="AL105" s="105"/>
      <c r="AM105" s="105"/>
      <c r="AN105" s="105"/>
    </row>
    <row r="106" spans="1:40" ht="13.5" customHeight="1" x14ac:dyDescent="0.15">
      <c r="AL106" s="105"/>
      <c r="AM106" s="105"/>
      <c r="AN106" s="105"/>
    </row>
    <row r="107" spans="1:40" ht="13.5" customHeight="1" x14ac:dyDescent="0.15">
      <c r="AL107" s="105"/>
      <c r="AM107" s="105"/>
      <c r="AN107" s="105"/>
    </row>
    <row r="108" spans="1:40" ht="13.5" customHeight="1" x14ac:dyDescent="0.15">
      <c r="AL108" s="105"/>
      <c r="AM108" s="105"/>
      <c r="AN108" s="105"/>
    </row>
    <row r="109" spans="1:40" ht="13.5" customHeight="1" x14ac:dyDescent="0.15">
      <c r="AL109" s="105"/>
      <c r="AM109" s="105"/>
      <c r="AN109" s="105"/>
    </row>
    <row r="110" spans="1:40" ht="13.5" customHeight="1" x14ac:dyDescent="0.15">
      <c r="AL110" s="105"/>
      <c r="AM110" s="105"/>
      <c r="AN110" s="105"/>
    </row>
    <row r="111" spans="1:40" ht="13.5" customHeight="1" x14ac:dyDescent="0.15">
      <c r="AL111" s="105"/>
      <c r="AM111" s="105"/>
      <c r="AN111" s="105"/>
    </row>
    <row r="112" spans="1:40" ht="13.5" customHeight="1" x14ac:dyDescent="0.15">
      <c r="AL112" s="105"/>
      <c r="AM112" s="105"/>
      <c r="AN112" s="105"/>
    </row>
    <row r="113" spans="38:40" ht="13.5" customHeight="1" x14ac:dyDescent="0.15">
      <c r="AL113" s="105"/>
      <c r="AM113" s="105"/>
      <c r="AN113" s="105"/>
    </row>
  </sheetData>
  <mergeCells count="457">
    <mergeCell ref="Y1:AK3"/>
    <mergeCell ref="S2:V2"/>
    <mergeCell ref="W2:X2"/>
    <mergeCell ref="S3:V3"/>
    <mergeCell ref="W3:X3"/>
    <mergeCell ref="S1:X1"/>
    <mergeCell ref="A8:D9"/>
    <mergeCell ref="E8:G9"/>
    <mergeCell ref="A10:D10"/>
    <mergeCell ref="E10:F10"/>
    <mergeCell ref="G10:I10"/>
    <mergeCell ref="Z4:AF4"/>
    <mergeCell ref="S8:V9"/>
    <mergeCell ref="Z5:AJ7"/>
    <mergeCell ref="Z9:AA9"/>
    <mergeCell ref="Z10:AA10"/>
    <mergeCell ref="V10:W10"/>
    <mergeCell ref="A11:D11"/>
    <mergeCell ref="H8:I8"/>
    <mergeCell ref="S21:U21"/>
    <mergeCell ref="V21:X21"/>
    <mergeCell ref="A4:G6"/>
    <mergeCell ref="H4:X6"/>
    <mergeCell ref="A7:G7"/>
    <mergeCell ref="H7:X7"/>
    <mergeCell ref="A1:R3"/>
    <mergeCell ref="J8:M9"/>
    <mergeCell ref="N8:P9"/>
    <mergeCell ref="Q8:R8"/>
    <mergeCell ref="E11:F11"/>
    <mergeCell ref="G11:I11"/>
    <mergeCell ref="A12:D12"/>
    <mergeCell ref="E12:F12"/>
    <mergeCell ref="G12:I12"/>
    <mergeCell ref="A13:D13"/>
    <mergeCell ref="E13:F13"/>
    <mergeCell ref="G13:I13"/>
    <mergeCell ref="P13:R13"/>
    <mergeCell ref="J10:M10"/>
    <mergeCell ref="N10:O10"/>
    <mergeCell ref="P10:R10"/>
    <mergeCell ref="A14:D14"/>
    <mergeCell ref="E14:F14"/>
    <mergeCell ref="G14:I14"/>
    <mergeCell ref="A21:D21"/>
    <mergeCell ref="E21:F21"/>
    <mergeCell ref="G21:I21"/>
    <mergeCell ref="J15:M16"/>
    <mergeCell ref="N15:P16"/>
    <mergeCell ref="Q15:R15"/>
    <mergeCell ref="A19:D19"/>
    <mergeCell ref="E19:F19"/>
    <mergeCell ref="G19:I19"/>
    <mergeCell ref="A20:D20"/>
    <mergeCell ref="E20:F20"/>
    <mergeCell ref="G20:I20"/>
    <mergeCell ref="A17:D17"/>
    <mergeCell ref="E17:F17"/>
    <mergeCell ref="G17:I17"/>
    <mergeCell ref="A18:D18"/>
    <mergeCell ref="E18:F18"/>
    <mergeCell ref="G18:I18"/>
    <mergeCell ref="A15:D16"/>
    <mergeCell ref="E15:G16"/>
    <mergeCell ref="H15:I15"/>
    <mergeCell ref="P18:R18"/>
    <mergeCell ref="J14:M14"/>
    <mergeCell ref="N14:O14"/>
    <mergeCell ref="P14:R14"/>
    <mergeCell ref="J12:M12"/>
    <mergeCell ref="N12:O12"/>
    <mergeCell ref="P12:R12"/>
    <mergeCell ref="J13:M13"/>
    <mergeCell ref="N13:O13"/>
    <mergeCell ref="X25:Y25"/>
    <mergeCell ref="Z25:AA25"/>
    <mergeCell ref="AB25:AE25"/>
    <mergeCell ref="AF25:AG25"/>
    <mergeCell ref="AH25:AI25"/>
    <mergeCell ref="AJ25:AK25"/>
    <mergeCell ref="V20:X20"/>
    <mergeCell ref="Z14:AA14"/>
    <mergeCell ref="AB9:AK20"/>
    <mergeCell ref="J11:M11"/>
    <mergeCell ref="N11:O11"/>
    <mergeCell ref="P11:R11"/>
    <mergeCell ref="A23:G24"/>
    <mergeCell ref="A25:I25"/>
    <mergeCell ref="J25:O25"/>
    <mergeCell ref="P25:S25"/>
    <mergeCell ref="T25:U25"/>
    <mergeCell ref="V25:W25"/>
    <mergeCell ref="J21:M21"/>
    <mergeCell ref="N21:O21"/>
    <mergeCell ref="P21:R21"/>
    <mergeCell ref="S10:U11"/>
    <mergeCell ref="J19:M19"/>
    <mergeCell ref="N19:O19"/>
    <mergeCell ref="P19:R19"/>
    <mergeCell ref="J20:M20"/>
    <mergeCell ref="N20:O20"/>
    <mergeCell ref="P20:R20"/>
    <mergeCell ref="J17:M17"/>
    <mergeCell ref="N17:O17"/>
    <mergeCell ref="P17:R17"/>
    <mergeCell ref="J18:M18"/>
    <mergeCell ref="N18:O18"/>
    <mergeCell ref="Z26:AA26"/>
    <mergeCell ref="AB26:AE26"/>
    <mergeCell ref="AF26:AG26"/>
    <mergeCell ref="AH26:AI26"/>
    <mergeCell ref="AJ26:AK26"/>
    <mergeCell ref="A27:C27"/>
    <mergeCell ref="D27:AK27"/>
    <mergeCell ref="A26:I26"/>
    <mergeCell ref="J26:O26"/>
    <mergeCell ref="P26:S26"/>
    <mergeCell ref="T26:U26"/>
    <mergeCell ref="V26:W26"/>
    <mergeCell ref="X26:Y26"/>
    <mergeCell ref="AL27:AN27"/>
    <mergeCell ref="A28:I28"/>
    <mergeCell ref="J28:O28"/>
    <mergeCell ref="P28:S28"/>
    <mergeCell ref="T28:U28"/>
    <mergeCell ref="V28:W28"/>
    <mergeCell ref="X28:Y28"/>
    <mergeCell ref="Z28:AA28"/>
    <mergeCell ref="AB28:AE28"/>
    <mergeCell ref="AF28:AG28"/>
    <mergeCell ref="AH28:AI28"/>
    <mergeCell ref="AJ28:AK28"/>
    <mergeCell ref="A29:C29"/>
    <mergeCell ref="D29:AK29"/>
    <mergeCell ref="AL29:AN29"/>
    <mergeCell ref="A30:I30"/>
    <mergeCell ref="J30:O30"/>
    <mergeCell ref="P30:S30"/>
    <mergeCell ref="T30:U30"/>
    <mergeCell ref="V30:W30"/>
    <mergeCell ref="A31:C31"/>
    <mergeCell ref="D31:AK31"/>
    <mergeCell ref="AL31:AN31"/>
    <mergeCell ref="AF32:AG32"/>
    <mergeCell ref="AH32:AI32"/>
    <mergeCell ref="AJ32:AK32"/>
    <mergeCell ref="X30:Y30"/>
    <mergeCell ref="Z30:AA30"/>
    <mergeCell ref="AB30:AE30"/>
    <mergeCell ref="AF30:AG30"/>
    <mergeCell ref="AH30:AI30"/>
    <mergeCell ref="AJ30:AK30"/>
    <mergeCell ref="A33:G34"/>
    <mergeCell ref="T34:AE34"/>
    <mergeCell ref="A35:I35"/>
    <mergeCell ref="J35:O35"/>
    <mergeCell ref="P35:S35"/>
    <mergeCell ref="T35:V35"/>
    <mergeCell ref="W35:Y35"/>
    <mergeCell ref="Z35:AB35"/>
    <mergeCell ref="AC35:AE35"/>
    <mergeCell ref="AF35:AH35"/>
    <mergeCell ref="AI35:AK35"/>
    <mergeCell ref="A36:I36"/>
    <mergeCell ref="J36:O36"/>
    <mergeCell ref="P36:S36"/>
    <mergeCell ref="T36:V36"/>
    <mergeCell ref="W36:Y36"/>
    <mergeCell ref="Z36:AB36"/>
    <mergeCell ref="AC36:AE36"/>
    <mergeCell ref="AF36:AH36"/>
    <mergeCell ref="AC38:AE38"/>
    <mergeCell ref="AF38:AH38"/>
    <mergeCell ref="AI38:AK38"/>
    <mergeCell ref="A39:C39"/>
    <mergeCell ref="D39:AK39"/>
    <mergeCell ref="AL39:AN39"/>
    <mergeCell ref="AI36:AK36"/>
    <mergeCell ref="A37:C37"/>
    <mergeCell ref="D37:AK37"/>
    <mergeCell ref="AL37:AN37"/>
    <mergeCell ref="A38:I38"/>
    <mergeCell ref="J38:O38"/>
    <mergeCell ref="P38:S38"/>
    <mergeCell ref="T38:V38"/>
    <mergeCell ref="W38:Y38"/>
    <mergeCell ref="Z38:AB38"/>
    <mergeCell ref="AC44:AE44"/>
    <mergeCell ref="AF44:AH44"/>
    <mergeCell ref="AI44:AK44"/>
    <mergeCell ref="AC40:AE40"/>
    <mergeCell ref="AF40:AH40"/>
    <mergeCell ref="AI40:AK40"/>
    <mergeCell ref="A41:C41"/>
    <mergeCell ref="D41:AK41"/>
    <mergeCell ref="AL41:AN41"/>
    <mergeCell ref="A40:I40"/>
    <mergeCell ref="J40:O40"/>
    <mergeCell ref="P40:S40"/>
    <mergeCell ref="T40:V40"/>
    <mergeCell ref="W40:Y40"/>
    <mergeCell ref="Z40:AB40"/>
    <mergeCell ref="A49:C49"/>
    <mergeCell ref="D49:AK49"/>
    <mergeCell ref="A51:G52"/>
    <mergeCell ref="A47:C47"/>
    <mergeCell ref="D47:AK47"/>
    <mergeCell ref="A48:I48"/>
    <mergeCell ref="J48:O48"/>
    <mergeCell ref="P48:S48"/>
    <mergeCell ref="T48:V48"/>
    <mergeCell ref="W48:Y48"/>
    <mergeCell ref="AL49:AN49"/>
    <mergeCell ref="AL47:AN47"/>
    <mergeCell ref="AI50:AK50"/>
    <mergeCell ref="R50:S50"/>
    <mergeCell ref="T50:V50"/>
    <mergeCell ref="W50:Y50"/>
    <mergeCell ref="Z50:AB50"/>
    <mergeCell ref="AC50:AE50"/>
    <mergeCell ref="AF50:AH50"/>
    <mergeCell ref="AI48:AK48"/>
    <mergeCell ref="Z48:AB48"/>
    <mergeCell ref="AC48:AE48"/>
    <mergeCell ref="AF48:AH48"/>
    <mergeCell ref="AL45:AN45"/>
    <mergeCell ref="A44:I44"/>
    <mergeCell ref="J44:O44"/>
    <mergeCell ref="P44:S44"/>
    <mergeCell ref="AI46:AK46"/>
    <mergeCell ref="Z15:AA15"/>
    <mergeCell ref="Z16:AA16"/>
    <mergeCell ref="Z17:AA17"/>
    <mergeCell ref="Z18:AA18"/>
    <mergeCell ref="Z19:AA19"/>
    <mergeCell ref="Z20:AA20"/>
    <mergeCell ref="S20:U20"/>
    <mergeCell ref="T44:V44"/>
    <mergeCell ref="W44:Y44"/>
    <mergeCell ref="Z44:AB44"/>
    <mergeCell ref="AC42:AE42"/>
    <mergeCell ref="AF42:AH42"/>
    <mergeCell ref="AI42:AK42"/>
    <mergeCell ref="A43:C43"/>
    <mergeCell ref="D43:AK43"/>
    <mergeCell ref="AL43:AN43"/>
    <mergeCell ref="A42:I42"/>
    <mergeCell ref="J42:O42"/>
    <mergeCell ref="P42:S42"/>
    <mergeCell ref="A46:I46"/>
    <mergeCell ref="J46:O46"/>
    <mergeCell ref="P46:S46"/>
    <mergeCell ref="T46:V46"/>
    <mergeCell ref="W46:Y46"/>
    <mergeCell ref="Z46:AB46"/>
    <mergeCell ref="AC46:AE46"/>
    <mergeCell ref="AF46:AH46"/>
    <mergeCell ref="Z11:AA11"/>
    <mergeCell ref="Z12:AA12"/>
    <mergeCell ref="Z13:AA13"/>
    <mergeCell ref="S14:U15"/>
    <mergeCell ref="S16:U16"/>
    <mergeCell ref="V14:X15"/>
    <mergeCell ref="S13:X13"/>
    <mergeCell ref="V16:X16"/>
    <mergeCell ref="S18:U19"/>
    <mergeCell ref="V18:X19"/>
    <mergeCell ref="S17:X17"/>
    <mergeCell ref="A45:C45"/>
    <mergeCell ref="D45:AK45"/>
    <mergeCell ref="T42:V42"/>
    <mergeCell ref="W42:Y42"/>
    <mergeCell ref="Z42:AB42"/>
    <mergeCell ref="X53:AB53"/>
    <mergeCell ref="AC53:AG53"/>
    <mergeCell ref="AH53:AK53"/>
    <mergeCell ref="A54:I54"/>
    <mergeCell ref="J54:M54"/>
    <mergeCell ref="N54:R54"/>
    <mergeCell ref="S54:W54"/>
    <mergeCell ref="X54:AB54"/>
    <mergeCell ref="AC54:AG54"/>
    <mergeCell ref="AH54:AK54"/>
    <mergeCell ref="A53:I53"/>
    <mergeCell ref="J53:M53"/>
    <mergeCell ref="N53:R53"/>
    <mergeCell ref="S53:W53"/>
    <mergeCell ref="AL54:AN54"/>
    <mergeCell ref="A55:C55"/>
    <mergeCell ref="D55:AK55"/>
    <mergeCell ref="A56:I56"/>
    <mergeCell ref="J56:M56"/>
    <mergeCell ref="N56:R56"/>
    <mergeCell ref="S56:W56"/>
    <mergeCell ref="X56:AB56"/>
    <mergeCell ref="AC56:AG56"/>
    <mergeCell ref="AH56:AK56"/>
    <mergeCell ref="AL56:AN56"/>
    <mergeCell ref="A57:C57"/>
    <mergeCell ref="D57:AK57"/>
    <mergeCell ref="A58:I58"/>
    <mergeCell ref="J58:M58"/>
    <mergeCell ref="N58:R58"/>
    <mergeCell ref="S58:W58"/>
    <mergeCell ref="X58:AB58"/>
    <mergeCell ref="AC58:AG58"/>
    <mergeCell ref="AH58:AK58"/>
    <mergeCell ref="AL58:AN58"/>
    <mergeCell ref="A59:C59"/>
    <mergeCell ref="D59:AK59"/>
    <mergeCell ref="A60:I60"/>
    <mergeCell ref="J60:M60"/>
    <mergeCell ref="N60:R60"/>
    <mergeCell ref="S60:W60"/>
    <mergeCell ref="X60:AB60"/>
    <mergeCell ref="AC60:AG60"/>
    <mergeCell ref="AH60:AK60"/>
    <mergeCell ref="AL62:AN62"/>
    <mergeCell ref="A63:C63"/>
    <mergeCell ref="D63:AK63"/>
    <mergeCell ref="AF64:AG64"/>
    <mergeCell ref="AH64:AK64"/>
    <mergeCell ref="A65:G66"/>
    <mergeCell ref="AL60:AN60"/>
    <mergeCell ref="A61:C61"/>
    <mergeCell ref="D61:AK61"/>
    <mergeCell ref="A62:I62"/>
    <mergeCell ref="J62:M62"/>
    <mergeCell ref="N62:R62"/>
    <mergeCell ref="S62:W62"/>
    <mergeCell ref="X62:AB62"/>
    <mergeCell ref="AC62:AG62"/>
    <mergeCell ref="AH62:AK62"/>
    <mergeCell ref="X67:AA67"/>
    <mergeCell ref="AB67:AE67"/>
    <mergeCell ref="AF67:AI67"/>
    <mergeCell ref="AJ67:AK67"/>
    <mergeCell ref="A68:G68"/>
    <mergeCell ref="H68:I68"/>
    <mergeCell ref="J68:M68"/>
    <mergeCell ref="N68:Q68"/>
    <mergeCell ref="R68:U68"/>
    <mergeCell ref="V68:W68"/>
    <mergeCell ref="A67:G67"/>
    <mergeCell ref="H67:I67"/>
    <mergeCell ref="J67:M67"/>
    <mergeCell ref="N67:Q67"/>
    <mergeCell ref="R67:U67"/>
    <mergeCell ref="V67:W67"/>
    <mergeCell ref="V71:W71"/>
    <mergeCell ref="X71:AA71"/>
    <mergeCell ref="AB71:AE71"/>
    <mergeCell ref="AF71:AI71"/>
    <mergeCell ref="AJ71:AK71"/>
    <mergeCell ref="B72:AK73"/>
    <mergeCell ref="X68:AA68"/>
    <mergeCell ref="AB68:AE68"/>
    <mergeCell ref="AF68:AI68"/>
    <mergeCell ref="AJ68:AK68"/>
    <mergeCell ref="B69:AK70"/>
    <mergeCell ref="A71:G71"/>
    <mergeCell ref="H71:I71"/>
    <mergeCell ref="J71:M71"/>
    <mergeCell ref="N71:Q71"/>
    <mergeCell ref="R71:U71"/>
    <mergeCell ref="V77:W77"/>
    <mergeCell ref="X77:AA77"/>
    <mergeCell ref="AB77:AE77"/>
    <mergeCell ref="AF77:AI77"/>
    <mergeCell ref="AJ77:AK77"/>
    <mergeCell ref="B78:AK79"/>
    <mergeCell ref="X74:AA74"/>
    <mergeCell ref="AB74:AE74"/>
    <mergeCell ref="AF74:AI74"/>
    <mergeCell ref="AJ74:AK74"/>
    <mergeCell ref="B75:AK76"/>
    <mergeCell ref="A77:G77"/>
    <mergeCell ref="H77:I77"/>
    <mergeCell ref="J77:M77"/>
    <mergeCell ref="N77:Q77"/>
    <mergeCell ref="R77:U77"/>
    <mergeCell ref="A74:G74"/>
    <mergeCell ref="H74:I74"/>
    <mergeCell ref="J74:M74"/>
    <mergeCell ref="N74:Q74"/>
    <mergeCell ref="R74:U74"/>
    <mergeCell ref="V74:W74"/>
    <mergeCell ref="V83:W83"/>
    <mergeCell ref="X83:AA83"/>
    <mergeCell ref="AB83:AE83"/>
    <mergeCell ref="AF83:AI83"/>
    <mergeCell ref="AJ83:AK83"/>
    <mergeCell ref="B84:AK85"/>
    <mergeCell ref="X80:AA80"/>
    <mergeCell ref="AB80:AE80"/>
    <mergeCell ref="AF80:AI80"/>
    <mergeCell ref="AJ80:AK80"/>
    <mergeCell ref="B81:AK82"/>
    <mergeCell ref="A83:G83"/>
    <mergeCell ref="H83:I83"/>
    <mergeCell ref="J83:M83"/>
    <mergeCell ref="N83:Q83"/>
    <mergeCell ref="R83:U83"/>
    <mergeCell ref="A80:G80"/>
    <mergeCell ref="H80:I80"/>
    <mergeCell ref="J80:M80"/>
    <mergeCell ref="N80:Q80"/>
    <mergeCell ref="R80:U80"/>
    <mergeCell ref="V80:W80"/>
    <mergeCell ref="V89:W89"/>
    <mergeCell ref="X89:AA89"/>
    <mergeCell ref="AB89:AE89"/>
    <mergeCell ref="AF89:AI89"/>
    <mergeCell ref="AJ89:AK89"/>
    <mergeCell ref="B90:AK91"/>
    <mergeCell ref="X86:AA86"/>
    <mergeCell ref="AB86:AE86"/>
    <mergeCell ref="AF86:AI86"/>
    <mergeCell ref="AJ86:AK86"/>
    <mergeCell ref="B87:AK88"/>
    <mergeCell ref="A89:G89"/>
    <mergeCell ref="H89:I89"/>
    <mergeCell ref="J89:M89"/>
    <mergeCell ref="N89:Q89"/>
    <mergeCell ref="R89:U89"/>
    <mergeCell ref="A86:G86"/>
    <mergeCell ref="H86:I86"/>
    <mergeCell ref="J86:M86"/>
    <mergeCell ref="N86:Q86"/>
    <mergeCell ref="R86:U86"/>
    <mergeCell ref="V86:W86"/>
    <mergeCell ref="X92:AA92"/>
    <mergeCell ref="AB92:AE92"/>
    <mergeCell ref="AF92:AI92"/>
    <mergeCell ref="AJ92:AK92"/>
    <mergeCell ref="B93:AK94"/>
    <mergeCell ref="A95:G95"/>
    <mergeCell ref="H95:I95"/>
    <mergeCell ref="J95:M95"/>
    <mergeCell ref="N95:Q95"/>
    <mergeCell ref="R95:U95"/>
    <mergeCell ref="A92:G92"/>
    <mergeCell ref="H92:I92"/>
    <mergeCell ref="J92:M92"/>
    <mergeCell ref="N92:Q92"/>
    <mergeCell ref="R92:U92"/>
    <mergeCell ref="V92:W92"/>
    <mergeCell ref="V98:AA98"/>
    <mergeCell ref="AB98:AC98"/>
    <mergeCell ref="AD98:AI98"/>
    <mergeCell ref="AJ98:AK98"/>
    <mergeCell ref="V95:W95"/>
    <mergeCell ref="X95:AA95"/>
    <mergeCell ref="AB95:AE95"/>
    <mergeCell ref="AF95:AI95"/>
    <mergeCell ref="AJ95:AK95"/>
    <mergeCell ref="B96:AK97"/>
  </mergeCells>
  <phoneticPr fontId="6"/>
  <pageMargins left="0.25" right="0.25" top="0.75" bottom="0.75" header="0.3" footer="0.3"/>
  <pageSetup paperSize="1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16" r:id="rId4" name="Check Box 20">
              <controlPr defaultSize="0" autoFill="0" autoLine="0" autoPict="0">
                <anchor moveWithCells="1">
                  <from>
                    <xdr:col>36</xdr:col>
                    <xdr:colOff>161925</xdr:colOff>
                    <xdr:row>24</xdr:row>
                    <xdr:rowOff>142875</xdr:rowOff>
                  </from>
                  <to>
                    <xdr:col>40</xdr:col>
                    <xdr:colOff>114300</xdr:colOff>
                    <xdr:row>26</xdr:row>
                    <xdr:rowOff>47625</xdr:rowOff>
                  </to>
                </anchor>
              </controlPr>
            </control>
          </mc:Choice>
        </mc:AlternateContent>
        <mc:AlternateContent xmlns:mc="http://schemas.openxmlformats.org/markup-compatibility/2006">
          <mc:Choice Requires="x14">
            <control shapeId="4117" r:id="rId5" name="Check Box 21">
              <controlPr defaultSize="0" autoFill="0" autoLine="0" autoPict="0">
                <anchor moveWithCells="1">
                  <from>
                    <xdr:col>36</xdr:col>
                    <xdr:colOff>161925</xdr:colOff>
                    <xdr:row>26</xdr:row>
                    <xdr:rowOff>142875</xdr:rowOff>
                  </from>
                  <to>
                    <xdr:col>40</xdr:col>
                    <xdr:colOff>114300</xdr:colOff>
                    <xdr:row>28</xdr:row>
                    <xdr:rowOff>47625</xdr:rowOff>
                  </to>
                </anchor>
              </controlPr>
            </control>
          </mc:Choice>
        </mc:AlternateContent>
        <mc:AlternateContent xmlns:mc="http://schemas.openxmlformats.org/markup-compatibility/2006">
          <mc:Choice Requires="x14">
            <control shapeId="4118" r:id="rId6" name="Check Box 22">
              <controlPr defaultSize="0" autoFill="0" autoLine="0" autoPict="0">
                <anchor moveWithCells="1">
                  <from>
                    <xdr:col>36</xdr:col>
                    <xdr:colOff>161925</xdr:colOff>
                    <xdr:row>28</xdr:row>
                    <xdr:rowOff>142875</xdr:rowOff>
                  </from>
                  <to>
                    <xdr:col>40</xdr:col>
                    <xdr:colOff>114300</xdr:colOff>
                    <xdr:row>30</xdr:row>
                    <xdr:rowOff>47625</xdr:rowOff>
                  </to>
                </anchor>
              </controlPr>
            </control>
          </mc:Choice>
        </mc:AlternateContent>
        <mc:AlternateContent xmlns:mc="http://schemas.openxmlformats.org/markup-compatibility/2006">
          <mc:Choice Requires="x14">
            <control shapeId="4119" r:id="rId7" name="Check Box 23">
              <controlPr defaultSize="0" autoFill="0" autoLine="0" autoPict="0">
                <anchor moveWithCells="1">
                  <from>
                    <xdr:col>36</xdr:col>
                    <xdr:colOff>161925</xdr:colOff>
                    <xdr:row>34</xdr:row>
                    <xdr:rowOff>133350</xdr:rowOff>
                  </from>
                  <to>
                    <xdr:col>40</xdr:col>
                    <xdr:colOff>161925</xdr:colOff>
                    <xdr:row>36</xdr:row>
                    <xdr:rowOff>28575</xdr:rowOff>
                  </to>
                </anchor>
              </controlPr>
            </control>
          </mc:Choice>
        </mc:AlternateContent>
        <mc:AlternateContent xmlns:mc="http://schemas.openxmlformats.org/markup-compatibility/2006">
          <mc:Choice Requires="x14">
            <control shapeId="4120" r:id="rId8" name="Check Box 24">
              <controlPr defaultSize="0" autoFill="0" autoLine="0" autoPict="0">
                <anchor moveWithCells="1">
                  <from>
                    <xdr:col>36</xdr:col>
                    <xdr:colOff>161925</xdr:colOff>
                    <xdr:row>36</xdr:row>
                    <xdr:rowOff>133350</xdr:rowOff>
                  </from>
                  <to>
                    <xdr:col>40</xdr:col>
                    <xdr:colOff>161925</xdr:colOff>
                    <xdr:row>38</xdr:row>
                    <xdr:rowOff>28575</xdr:rowOff>
                  </to>
                </anchor>
              </controlPr>
            </control>
          </mc:Choice>
        </mc:AlternateContent>
        <mc:AlternateContent xmlns:mc="http://schemas.openxmlformats.org/markup-compatibility/2006">
          <mc:Choice Requires="x14">
            <control shapeId="4121" r:id="rId9" name="Check Box 25">
              <controlPr defaultSize="0" autoFill="0" autoLine="0" autoPict="0">
                <anchor moveWithCells="1">
                  <from>
                    <xdr:col>36</xdr:col>
                    <xdr:colOff>161925</xdr:colOff>
                    <xdr:row>38</xdr:row>
                    <xdr:rowOff>133350</xdr:rowOff>
                  </from>
                  <to>
                    <xdr:col>40</xdr:col>
                    <xdr:colOff>161925</xdr:colOff>
                    <xdr:row>40</xdr:row>
                    <xdr:rowOff>28575</xdr:rowOff>
                  </to>
                </anchor>
              </controlPr>
            </control>
          </mc:Choice>
        </mc:AlternateContent>
        <mc:AlternateContent xmlns:mc="http://schemas.openxmlformats.org/markup-compatibility/2006">
          <mc:Choice Requires="x14">
            <control shapeId="4122" r:id="rId10" name="Check Box 26">
              <controlPr defaultSize="0" autoFill="0" autoLine="0" autoPict="0">
                <anchor moveWithCells="1">
                  <from>
                    <xdr:col>36</xdr:col>
                    <xdr:colOff>161925</xdr:colOff>
                    <xdr:row>40</xdr:row>
                    <xdr:rowOff>133350</xdr:rowOff>
                  </from>
                  <to>
                    <xdr:col>40</xdr:col>
                    <xdr:colOff>161925</xdr:colOff>
                    <xdr:row>42</xdr:row>
                    <xdr:rowOff>28575</xdr:rowOff>
                  </to>
                </anchor>
              </controlPr>
            </control>
          </mc:Choice>
        </mc:AlternateContent>
        <mc:AlternateContent xmlns:mc="http://schemas.openxmlformats.org/markup-compatibility/2006">
          <mc:Choice Requires="x14">
            <control shapeId="4123" r:id="rId11" name="Check Box 27">
              <controlPr defaultSize="0" autoFill="0" autoLine="0" autoPict="0">
                <anchor moveWithCells="1">
                  <from>
                    <xdr:col>36</xdr:col>
                    <xdr:colOff>161925</xdr:colOff>
                    <xdr:row>42</xdr:row>
                    <xdr:rowOff>133350</xdr:rowOff>
                  </from>
                  <to>
                    <xdr:col>40</xdr:col>
                    <xdr:colOff>161925</xdr:colOff>
                    <xdr:row>44</xdr:row>
                    <xdr:rowOff>28575</xdr:rowOff>
                  </to>
                </anchor>
              </controlPr>
            </control>
          </mc:Choice>
        </mc:AlternateContent>
        <mc:AlternateContent xmlns:mc="http://schemas.openxmlformats.org/markup-compatibility/2006">
          <mc:Choice Requires="x14">
            <control shapeId="4124" r:id="rId12" name="Check Box 28">
              <controlPr defaultSize="0" autoFill="0" autoLine="0" autoPict="0">
                <anchor moveWithCells="1">
                  <from>
                    <xdr:col>36</xdr:col>
                    <xdr:colOff>161925</xdr:colOff>
                    <xdr:row>44</xdr:row>
                    <xdr:rowOff>133350</xdr:rowOff>
                  </from>
                  <to>
                    <xdr:col>40</xdr:col>
                    <xdr:colOff>161925</xdr:colOff>
                    <xdr:row>46</xdr:row>
                    <xdr:rowOff>38100</xdr:rowOff>
                  </to>
                </anchor>
              </controlPr>
            </control>
          </mc:Choice>
        </mc:AlternateContent>
        <mc:AlternateContent xmlns:mc="http://schemas.openxmlformats.org/markup-compatibility/2006">
          <mc:Choice Requires="x14">
            <control shapeId="4125" r:id="rId13" name="Check Box 29">
              <controlPr defaultSize="0" autoFill="0" autoLine="0" autoPict="0">
                <anchor moveWithCells="1">
                  <from>
                    <xdr:col>36</xdr:col>
                    <xdr:colOff>161925</xdr:colOff>
                    <xdr:row>46</xdr:row>
                    <xdr:rowOff>133350</xdr:rowOff>
                  </from>
                  <to>
                    <xdr:col>40</xdr:col>
                    <xdr:colOff>161925</xdr:colOff>
                    <xdr:row>48</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BK113"/>
  <sheetViews>
    <sheetView view="pageBreakPreview" zoomScaleNormal="100" zoomScaleSheetLayoutView="100" workbookViewId="0">
      <selection sqref="A1:R3"/>
    </sheetView>
  </sheetViews>
  <sheetFormatPr defaultColWidth="2.25" defaultRowHeight="13.5" customHeight="1" x14ac:dyDescent="0.15"/>
  <cols>
    <col min="1" max="43" width="2.25" style="158"/>
    <col min="44" max="44" width="4.75" style="158" customWidth="1"/>
    <col min="45" max="47" width="4.125" style="158" customWidth="1"/>
    <col min="48" max="48" width="4.25" style="158" customWidth="1"/>
    <col min="49" max="49" width="3.375" style="158" customWidth="1"/>
    <col min="50" max="16384" width="2.25" style="158"/>
  </cols>
  <sheetData>
    <row r="1" spans="1:63" ht="13.5" customHeight="1" x14ac:dyDescent="0.15">
      <c r="A1" s="411" t="s">
        <v>2661</v>
      </c>
      <c r="B1" s="412"/>
      <c r="C1" s="412"/>
      <c r="D1" s="412"/>
      <c r="E1" s="412"/>
      <c r="F1" s="412"/>
      <c r="G1" s="412"/>
      <c r="H1" s="412"/>
      <c r="I1" s="412"/>
      <c r="J1" s="412"/>
      <c r="K1" s="412"/>
      <c r="L1" s="412"/>
      <c r="M1" s="412"/>
      <c r="N1" s="412"/>
      <c r="O1" s="412"/>
      <c r="P1" s="412"/>
      <c r="Q1" s="412"/>
      <c r="R1" s="412"/>
      <c r="S1" s="788">
        <f ca="1">NOW()</f>
        <v>43309.490573379633</v>
      </c>
      <c r="T1" s="789"/>
      <c r="U1" s="789"/>
      <c r="V1" s="789"/>
      <c r="W1" s="789"/>
      <c r="X1" s="790"/>
      <c r="Y1" s="405"/>
      <c r="Z1" s="406"/>
      <c r="AA1" s="406"/>
      <c r="AB1" s="406"/>
      <c r="AC1" s="406"/>
      <c r="AD1" s="406"/>
      <c r="AE1" s="406"/>
      <c r="AF1" s="406"/>
      <c r="AG1" s="406"/>
      <c r="AH1" s="406"/>
      <c r="AI1" s="406"/>
      <c r="AJ1" s="406"/>
      <c r="AK1" s="407"/>
    </row>
    <row r="2" spans="1:63" ht="13.5" customHeight="1" x14ac:dyDescent="0.15">
      <c r="A2" s="413"/>
      <c r="B2" s="414"/>
      <c r="C2" s="414"/>
      <c r="D2" s="414"/>
      <c r="E2" s="414"/>
      <c r="F2" s="414"/>
      <c r="G2" s="414"/>
      <c r="H2" s="414"/>
      <c r="I2" s="414"/>
      <c r="J2" s="414"/>
      <c r="K2" s="414"/>
      <c r="L2" s="414"/>
      <c r="M2" s="414"/>
      <c r="N2" s="414"/>
      <c r="O2" s="414"/>
      <c r="P2" s="414"/>
      <c r="Q2" s="414"/>
      <c r="R2" s="414"/>
      <c r="S2" s="416" t="s">
        <v>630</v>
      </c>
      <c r="T2" s="417"/>
      <c r="U2" s="417"/>
      <c r="V2" s="417"/>
      <c r="W2" s="369"/>
      <c r="X2" s="415"/>
      <c r="Y2" s="408"/>
      <c r="Z2" s="409"/>
      <c r="AA2" s="409"/>
      <c r="AB2" s="409"/>
      <c r="AC2" s="409"/>
      <c r="AD2" s="409"/>
      <c r="AE2" s="409"/>
      <c r="AF2" s="409"/>
      <c r="AG2" s="409"/>
      <c r="AH2" s="409"/>
      <c r="AI2" s="409"/>
      <c r="AJ2" s="409"/>
      <c r="AK2" s="410"/>
      <c r="AQ2" s="8"/>
      <c r="AR2" s="8"/>
      <c r="AS2" s="8"/>
      <c r="AT2" s="8"/>
      <c r="AU2" s="8"/>
      <c r="AV2" s="8"/>
      <c r="AW2" s="8"/>
      <c r="AX2" s="8"/>
      <c r="AY2" s="8"/>
      <c r="AZ2" s="107"/>
      <c r="BA2" s="107"/>
      <c r="BB2" s="107"/>
      <c r="BC2" s="107"/>
      <c r="BD2" s="107"/>
      <c r="BE2" s="107"/>
      <c r="BF2" s="107"/>
      <c r="BG2" s="107"/>
      <c r="BH2" s="107"/>
      <c r="BI2" s="107"/>
      <c r="BJ2" s="107"/>
    </row>
    <row r="3" spans="1:63" ht="13.5" customHeight="1" thickBot="1" x14ac:dyDescent="0.2">
      <c r="A3" s="786"/>
      <c r="B3" s="787"/>
      <c r="C3" s="787"/>
      <c r="D3" s="787"/>
      <c r="E3" s="787"/>
      <c r="F3" s="787"/>
      <c r="G3" s="787"/>
      <c r="H3" s="787"/>
      <c r="I3" s="787"/>
      <c r="J3" s="787"/>
      <c r="K3" s="787"/>
      <c r="L3" s="787"/>
      <c r="M3" s="787"/>
      <c r="N3" s="787"/>
      <c r="O3" s="787"/>
      <c r="P3" s="787"/>
      <c r="Q3" s="787"/>
      <c r="R3" s="787"/>
      <c r="S3" s="325" t="s">
        <v>631</v>
      </c>
      <c r="T3" s="326"/>
      <c r="U3" s="326"/>
      <c r="V3" s="326"/>
      <c r="W3" s="657">
        <f>AR23</f>
        <v>-55</v>
      </c>
      <c r="X3" s="658"/>
      <c r="Y3" s="635"/>
      <c r="Z3" s="636"/>
      <c r="AA3" s="636"/>
      <c r="AB3" s="636"/>
      <c r="AC3" s="636"/>
      <c r="AD3" s="636"/>
      <c r="AE3" s="636"/>
      <c r="AF3" s="636"/>
      <c r="AG3" s="636"/>
      <c r="AH3" s="409"/>
      <c r="AI3" s="409"/>
      <c r="AJ3" s="409"/>
      <c r="AK3" s="410"/>
      <c r="AQ3" s="8"/>
      <c r="AR3" s="8"/>
      <c r="AS3" s="8"/>
      <c r="AT3" s="8"/>
      <c r="AU3" s="8"/>
      <c r="AV3" s="8"/>
      <c r="AW3" s="8"/>
      <c r="AX3" s="8"/>
      <c r="AY3" s="8"/>
      <c r="AZ3" s="107"/>
      <c r="BA3" s="107"/>
      <c r="BB3" s="107"/>
      <c r="BC3" s="107"/>
      <c r="BD3" s="107"/>
      <c r="BE3" s="107"/>
      <c r="BF3" s="107"/>
      <c r="BG3" s="107"/>
      <c r="BH3" s="107"/>
      <c r="BI3" s="107"/>
      <c r="BJ3" s="107"/>
    </row>
    <row r="4" spans="1:63" ht="13.5" customHeight="1" x14ac:dyDescent="0.15">
      <c r="A4" s="432" t="s">
        <v>620</v>
      </c>
      <c r="B4" s="433"/>
      <c r="C4" s="433"/>
      <c r="D4" s="433"/>
      <c r="E4" s="433"/>
      <c r="F4" s="433"/>
      <c r="G4" s="433"/>
      <c r="H4" s="436"/>
      <c r="I4" s="436"/>
      <c r="J4" s="436"/>
      <c r="K4" s="436"/>
      <c r="L4" s="436"/>
      <c r="M4" s="436"/>
      <c r="N4" s="436"/>
      <c r="O4" s="436"/>
      <c r="P4" s="436"/>
      <c r="Q4" s="436"/>
      <c r="R4" s="436"/>
      <c r="S4" s="436"/>
      <c r="T4" s="436"/>
      <c r="U4" s="436"/>
      <c r="V4" s="436"/>
      <c r="W4" s="436"/>
      <c r="X4" s="437"/>
      <c r="Z4" s="601" t="s">
        <v>2662</v>
      </c>
      <c r="AA4" s="602"/>
      <c r="AB4" s="602"/>
      <c r="AC4" s="602"/>
      <c r="AD4" s="602"/>
      <c r="AE4" s="602"/>
      <c r="AF4" s="814"/>
      <c r="AH4" s="817" t="s">
        <v>2663</v>
      </c>
      <c r="AI4" s="817"/>
      <c r="AJ4" s="817"/>
      <c r="AK4" s="817"/>
      <c r="AL4" s="211"/>
      <c r="AW4" s="8"/>
      <c r="AX4" s="8"/>
      <c r="AY4" s="8"/>
      <c r="AZ4" s="107"/>
      <c r="BA4" s="107"/>
      <c r="BB4" s="107"/>
      <c r="BC4" s="107"/>
      <c r="BD4" s="107"/>
      <c r="BE4" s="107"/>
      <c r="BF4" s="107"/>
      <c r="BG4" s="107"/>
      <c r="BH4" s="107"/>
      <c r="BI4" s="107"/>
      <c r="BJ4" s="107"/>
      <c r="BK4" s="130"/>
    </row>
    <row r="5" spans="1:63" ht="13.5" customHeight="1" thickBot="1" x14ac:dyDescent="0.2">
      <c r="A5" s="434"/>
      <c r="B5" s="435"/>
      <c r="C5" s="435"/>
      <c r="D5" s="435"/>
      <c r="E5" s="435"/>
      <c r="F5" s="435"/>
      <c r="G5" s="435"/>
      <c r="H5" s="438"/>
      <c r="I5" s="438"/>
      <c r="J5" s="438"/>
      <c r="K5" s="438"/>
      <c r="L5" s="438"/>
      <c r="M5" s="438"/>
      <c r="N5" s="438"/>
      <c r="O5" s="438"/>
      <c r="P5" s="438"/>
      <c r="Q5" s="438"/>
      <c r="R5" s="438"/>
      <c r="S5" s="438"/>
      <c r="T5" s="438"/>
      <c r="U5" s="438"/>
      <c r="V5" s="438"/>
      <c r="W5" s="438"/>
      <c r="X5" s="439"/>
      <c r="Z5" s="807"/>
      <c r="AA5" s="808"/>
      <c r="AB5" s="808"/>
      <c r="AC5" s="808"/>
      <c r="AD5" s="808"/>
      <c r="AE5" s="808"/>
      <c r="AF5" s="809"/>
      <c r="AH5" s="815"/>
      <c r="AI5" s="815"/>
      <c r="AJ5" s="815"/>
      <c r="AK5" s="815"/>
      <c r="AL5" s="211"/>
      <c r="AW5" s="8"/>
      <c r="AX5" s="8"/>
      <c r="AY5" s="8"/>
      <c r="AZ5" s="107"/>
      <c r="BA5" s="107"/>
      <c r="BB5" s="107"/>
      <c r="BC5" s="107"/>
      <c r="BD5" s="107"/>
      <c r="BE5" s="107"/>
      <c r="BF5" s="107"/>
      <c r="BG5" s="107"/>
      <c r="BH5" s="107"/>
      <c r="BI5" s="107"/>
      <c r="BJ5" s="107"/>
      <c r="BK5" s="212"/>
    </row>
    <row r="6" spans="1:63" ht="13.5" customHeight="1" thickBot="1" x14ac:dyDescent="0.2">
      <c r="A6" s="434"/>
      <c r="B6" s="435"/>
      <c r="C6" s="435"/>
      <c r="D6" s="435"/>
      <c r="E6" s="435"/>
      <c r="F6" s="435"/>
      <c r="G6" s="435"/>
      <c r="H6" s="438"/>
      <c r="I6" s="438"/>
      <c r="J6" s="438"/>
      <c r="K6" s="438"/>
      <c r="L6" s="438"/>
      <c r="M6" s="438"/>
      <c r="N6" s="438"/>
      <c r="O6" s="438"/>
      <c r="P6" s="438"/>
      <c r="Q6" s="438"/>
      <c r="R6" s="438"/>
      <c r="S6" s="438"/>
      <c r="T6" s="438"/>
      <c r="U6" s="438"/>
      <c r="V6" s="438"/>
      <c r="W6" s="438"/>
      <c r="X6" s="439"/>
      <c r="Z6" s="796"/>
      <c r="AA6" s="797"/>
      <c r="AB6" s="797"/>
      <c r="AC6" s="797"/>
      <c r="AD6" s="797"/>
      <c r="AE6" s="797"/>
      <c r="AF6" s="800"/>
      <c r="AH6" s="816"/>
      <c r="AI6" s="816"/>
      <c r="AJ6" s="816"/>
      <c r="AK6" s="816"/>
      <c r="AL6" s="211"/>
      <c r="AM6" s="105" t="s">
        <v>638</v>
      </c>
      <c r="AN6" s="105"/>
      <c r="AO6" s="105"/>
      <c r="AP6" s="105"/>
      <c r="AQ6" s="105"/>
      <c r="AR6" s="105"/>
      <c r="AS6" s="105"/>
      <c r="AT6" s="105"/>
      <c r="AU6" s="105"/>
      <c r="AV6" s="105"/>
      <c r="AW6" s="8"/>
      <c r="AX6" s="8"/>
      <c r="AY6" s="8"/>
      <c r="AZ6" s="107"/>
      <c r="BA6" s="107"/>
      <c r="BB6" s="107"/>
      <c r="BC6" s="107"/>
      <c r="BD6" s="107"/>
      <c r="BE6" s="107"/>
      <c r="BF6" s="107"/>
      <c r="BG6" s="107"/>
      <c r="BH6" s="107"/>
      <c r="BI6" s="107"/>
      <c r="BJ6" s="107"/>
      <c r="BK6" s="212"/>
    </row>
    <row r="7" spans="1:63" ht="13.5" customHeight="1" thickBot="1" x14ac:dyDescent="0.2">
      <c r="A7" s="325" t="s">
        <v>2644</v>
      </c>
      <c r="B7" s="326"/>
      <c r="C7" s="326"/>
      <c r="D7" s="326"/>
      <c r="E7" s="326"/>
      <c r="F7" s="326"/>
      <c r="G7" s="326"/>
      <c r="H7" s="327"/>
      <c r="I7" s="327"/>
      <c r="J7" s="327"/>
      <c r="K7" s="327"/>
      <c r="L7" s="327"/>
      <c r="M7" s="327"/>
      <c r="N7" s="327"/>
      <c r="O7" s="327"/>
      <c r="P7" s="327"/>
      <c r="Q7" s="327"/>
      <c r="R7" s="327"/>
      <c r="S7" s="327"/>
      <c r="T7" s="327"/>
      <c r="U7" s="327"/>
      <c r="V7" s="327"/>
      <c r="W7" s="327"/>
      <c r="X7" s="328"/>
      <c r="Z7" s="801"/>
      <c r="AA7" s="802"/>
      <c r="AB7" s="802"/>
      <c r="AC7" s="802"/>
      <c r="AD7" s="802"/>
      <c r="AE7" s="802"/>
      <c r="AF7" s="803"/>
      <c r="AH7" s="816"/>
      <c r="AI7" s="816"/>
      <c r="AJ7" s="816"/>
      <c r="AK7" s="816"/>
      <c r="AL7" s="211"/>
      <c r="AM7" s="105"/>
      <c r="AN7" s="105"/>
      <c r="AO7" s="105"/>
      <c r="AP7" s="105"/>
      <c r="AQ7" s="105"/>
      <c r="AR7" s="105" t="s">
        <v>641</v>
      </c>
      <c r="AS7" s="105" t="s">
        <v>642</v>
      </c>
      <c r="AT7" s="105" t="s">
        <v>643</v>
      </c>
      <c r="AU7" s="105" t="s">
        <v>644</v>
      </c>
      <c r="AV7" s="105" t="s">
        <v>645</v>
      </c>
      <c r="AW7" s="8"/>
      <c r="AX7" s="8"/>
      <c r="AY7" s="8"/>
      <c r="AZ7" s="107"/>
      <c r="BA7" s="107"/>
      <c r="BB7" s="107"/>
      <c r="BC7" s="107"/>
      <c r="BD7" s="107"/>
      <c r="BE7" s="107"/>
      <c r="BF7" s="107"/>
      <c r="BG7" s="107"/>
      <c r="BH7" s="107"/>
      <c r="BI7" s="107"/>
      <c r="BJ7" s="107"/>
    </row>
    <row r="8" spans="1:63" ht="13.5" customHeight="1" thickBot="1" x14ac:dyDescent="0.2">
      <c r="A8" s="377" t="s">
        <v>595</v>
      </c>
      <c r="B8" s="378"/>
      <c r="C8" s="378"/>
      <c r="D8" s="378"/>
      <c r="E8" s="403">
        <f>AR13</f>
        <v>0</v>
      </c>
      <c r="F8" s="403"/>
      <c r="G8" s="403"/>
      <c r="H8" s="466"/>
      <c r="I8" s="467"/>
      <c r="J8" s="377" t="s">
        <v>633</v>
      </c>
      <c r="K8" s="378"/>
      <c r="L8" s="378"/>
      <c r="M8" s="378"/>
      <c r="N8" s="403">
        <f>AS13</f>
        <v>0</v>
      </c>
      <c r="O8" s="403"/>
      <c r="P8" s="403"/>
      <c r="Q8" s="466"/>
      <c r="R8" s="467"/>
      <c r="S8" s="377" t="s">
        <v>616</v>
      </c>
      <c r="T8" s="378"/>
      <c r="U8" s="378"/>
      <c r="V8" s="794"/>
      <c r="AM8" s="105" t="s">
        <v>621</v>
      </c>
      <c r="AN8" s="105"/>
      <c r="AO8" s="105"/>
      <c r="AP8" s="105"/>
      <c r="AQ8" s="105"/>
      <c r="AR8" s="105" t="str">
        <f>IF($Z$5="","",INDEX(クラス!D$4:D$26,MATCH($Z$5,クラス!$C$4:$C$26,0)))</f>
        <v/>
      </c>
      <c r="AS8" s="105" t="str">
        <f>IF($Z$5="","",INDEX(クラス!E$4:E$26,MATCH($Z$5,クラス!$C$4:$C$26,0)))</f>
        <v/>
      </c>
      <c r="AT8" s="105" t="str">
        <f>IF($Z$5="","",INDEX(クラス!F$4:F$26,MATCH($Z$5,クラス!$C$4:$C$26,0)))</f>
        <v/>
      </c>
      <c r="AU8" s="105" t="str">
        <f>IF($Z$5="","",INDEX(クラス!G$4:G$26,MATCH($Z$5,クラス!$C$4:$C$26,0)))</f>
        <v/>
      </c>
      <c r="AV8" s="105" t="str">
        <f>IF($Z$5="","",INDEX(クラス!H$4:H$26,MATCH($Z$5,クラス!$C$4:$C$26,0)))</f>
        <v/>
      </c>
      <c r="AW8" s="8"/>
      <c r="AX8" s="8"/>
      <c r="AY8" s="8"/>
      <c r="AZ8" s="107"/>
      <c r="BA8" s="107"/>
      <c r="BB8" s="107"/>
      <c r="BC8" s="107"/>
      <c r="BD8" s="107"/>
      <c r="BE8" s="107"/>
      <c r="BF8" s="107"/>
      <c r="BG8" s="107"/>
      <c r="BH8" s="107"/>
      <c r="BI8" s="107"/>
      <c r="BJ8" s="107"/>
    </row>
    <row r="9" spans="1:63" ht="13.5" customHeight="1" thickBot="1" x14ac:dyDescent="0.2">
      <c r="A9" s="401"/>
      <c r="B9" s="402"/>
      <c r="C9" s="402"/>
      <c r="D9" s="402"/>
      <c r="E9" s="404"/>
      <c r="F9" s="404"/>
      <c r="G9" s="404"/>
      <c r="H9" s="463"/>
      <c r="I9" s="469"/>
      <c r="J9" s="401"/>
      <c r="K9" s="402"/>
      <c r="L9" s="402"/>
      <c r="M9" s="402"/>
      <c r="N9" s="404"/>
      <c r="O9" s="404"/>
      <c r="P9" s="404"/>
      <c r="Q9" s="463"/>
      <c r="R9" s="469"/>
      <c r="S9" s="401"/>
      <c r="T9" s="402"/>
      <c r="U9" s="402"/>
      <c r="V9" s="795"/>
      <c r="W9" s="216"/>
      <c r="Z9" s="319" t="s">
        <v>588</v>
      </c>
      <c r="AA9" s="320"/>
      <c r="AB9" s="774"/>
      <c r="AC9" s="775"/>
      <c r="AD9" s="775"/>
      <c r="AE9" s="775"/>
      <c r="AF9" s="775"/>
      <c r="AG9" s="775"/>
      <c r="AH9" s="775"/>
      <c r="AI9" s="775"/>
      <c r="AJ9" s="775"/>
      <c r="AK9" s="776"/>
      <c r="AM9" s="105" t="s">
        <v>2663</v>
      </c>
      <c r="AN9" s="105"/>
      <c r="AO9" s="105"/>
      <c r="AP9" s="105"/>
      <c r="AQ9" s="105"/>
      <c r="AR9" s="105">
        <f>ROUNDDOWN($AH$5/10,0)*10</f>
        <v>0</v>
      </c>
      <c r="AS9" s="105">
        <f t="shared" ref="AS9:AU9" si="0">ROUNDDOWN($AH$5/10,0)*10</f>
        <v>0</v>
      </c>
      <c r="AT9" s="105">
        <f t="shared" si="0"/>
        <v>0</v>
      </c>
      <c r="AU9" s="105">
        <f t="shared" si="0"/>
        <v>0</v>
      </c>
      <c r="AV9" s="105">
        <f>ROUNDDOWN($AH$5/10,0)*10</f>
        <v>0</v>
      </c>
      <c r="AW9" s="8"/>
      <c r="AX9" s="8"/>
      <c r="AY9" s="8"/>
      <c r="AZ9" s="107"/>
      <c r="BA9" s="107"/>
      <c r="BB9" s="107"/>
      <c r="BC9" s="107"/>
      <c r="BD9" s="107"/>
      <c r="BE9" s="107"/>
      <c r="BF9" s="107"/>
      <c r="BG9" s="107"/>
      <c r="BH9" s="107"/>
      <c r="BI9" s="107"/>
      <c r="BJ9" s="107"/>
    </row>
    <row r="10" spans="1:63" ht="13.5" customHeight="1" x14ac:dyDescent="0.15">
      <c r="A10" s="355" t="s">
        <v>635</v>
      </c>
      <c r="B10" s="356"/>
      <c r="C10" s="356"/>
      <c r="D10" s="356"/>
      <c r="E10" s="417" t="s">
        <v>636</v>
      </c>
      <c r="F10" s="417"/>
      <c r="G10" s="417" t="s">
        <v>637</v>
      </c>
      <c r="H10" s="417"/>
      <c r="I10" s="468"/>
      <c r="J10" s="355" t="s">
        <v>635</v>
      </c>
      <c r="K10" s="356"/>
      <c r="L10" s="356"/>
      <c r="M10" s="356"/>
      <c r="N10" s="417" t="s">
        <v>636</v>
      </c>
      <c r="O10" s="417"/>
      <c r="P10" s="417" t="s">
        <v>637</v>
      </c>
      <c r="Q10" s="417"/>
      <c r="R10" s="468"/>
      <c r="S10" s="768">
        <f>AV13</f>
        <v>0</v>
      </c>
      <c r="T10" s="769"/>
      <c r="U10" s="769"/>
      <c r="V10" s="804"/>
      <c r="W10" s="805"/>
      <c r="Z10" s="315"/>
      <c r="AA10" s="313"/>
      <c r="AB10" s="777"/>
      <c r="AC10" s="778"/>
      <c r="AD10" s="778"/>
      <c r="AE10" s="778"/>
      <c r="AF10" s="778"/>
      <c r="AG10" s="778"/>
      <c r="AH10" s="778"/>
      <c r="AI10" s="778"/>
      <c r="AJ10" s="778"/>
      <c r="AK10" s="779"/>
      <c r="AM10" s="109" t="s">
        <v>2659</v>
      </c>
      <c r="AR10" s="158">
        <f>SUM(AR8:AR9)</f>
        <v>0</v>
      </c>
      <c r="AS10" s="158">
        <f t="shared" ref="AS10:AV10" si="1">SUM(AS8:AS9)</f>
        <v>0</v>
      </c>
      <c r="AT10" s="158">
        <f t="shared" si="1"/>
        <v>0</v>
      </c>
      <c r="AU10" s="158">
        <f t="shared" si="1"/>
        <v>0</v>
      </c>
      <c r="AV10" s="158">
        <f t="shared" si="1"/>
        <v>0</v>
      </c>
      <c r="AX10" s="8"/>
      <c r="AY10" s="8"/>
      <c r="AZ10" s="107"/>
      <c r="BA10" s="107"/>
      <c r="BB10" s="107"/>
      <c r="BC10" s="107"/>
      <c r="BD10" s="107"/>
      <c r="BE10" s="107"/>
      <c r="BF10" s="107"/>
      <c r="BG10" s="107"/>
      <c r="BH10" s="107"/>
      <c r="BI10" s="107"/>
      <c r="BJ10" s="107"/>
    </row>
    <row r="11" spans="1:63" ht="13.5" customHeight="1" thickBot="1" x14ac:dyDescent="0.2">
      <c r="A11" s="461" t="s">
        <v>598</v>
      </c>
      <c r="B11" s="462"/>
      <c r="C11" s="462"/>
      <c r="D11" s="462"/>
      <c r="E11" s="463">
        <v>0</v>
      </c>
      <c r="F11" s="463"/>
      <c r="G11" s="464">
        <f>$E$8+E11*20</f>
        <v>0</v>
      </c>
      <c r="H11" s="464"/>
      <c r="I11" s="465"/>
      <c r="J11" s="461" t="s">
        <v>603</v>
      </c>
      <c r="K11" s="462"/>
      <c r="L11" s="462"/>
      <c r="M11" s="462"/>
      <c r="N11" s="463">
        <v>0</v>
      </c>
      <c r="O11" s="463"/>
      <c r="P11" s="464">
        <f>$N$8+N11*20</f>
        <v>0</v>
      </c>
      <c r="Q11" s="464"/>
      <c r="R11" s="465"/>
      <c r="S11" s="770"/>
      <c r="T11" s="504"/>
      <c r="U11" s="504"/>
      <c r="V11" s="383"/>
      <c r="W11" s="806"/>
      <c r="X11" s="8"/>
      <c r="Z11" s="416" t="s">
        <v>634</v>
      </c>
      <c r="AA11" s="417"/>
      <c r="AB11" s="777"/>
      <c r="AC11" s="778"/>
      <c r="AD11" s="778"/>
      <c r="AE11" s="778"/>
      <c r="AF11" s="778"/>
      <c r="AG11" s="778"/>
      <c r="AH11" s="778"/>
      <c r="AI11" s="778"/>
      <c r="AJ11" s="778"/>
      <c r="AK11" s="779"/>
      <c r="AM11" s="105" t="s">
        <v>629</v>
      </c>
      <c r="AN11" s="105"/>
      <c r="AO11" s="105"/>
      <c r="AP11" s="105"/>
      <c r="AQ11" s="105"/>
      <c r="AR11" s="105">
        <f>H8</f>
        <v>0</v>
      </c>
      <c r="AS11" s="105">
        <f>Q8</f>
        <v>0</v>
      </c>
      <c r="AT11" s="105">
        <f>H15</f>
        <v>0</v>
      </c>
      <c r="AU11" s="105">
        <f>Q15</f>
        <v>0</v>
      </c>
      <c r="AV11" s="105">
        <f>V10</f>
        <v>0</v>
      </c>
      <c r="AX11" s="8"/>
      <c r="AY11" s="8"/>
      <c r="AZ11" s="107"/>
      <c r="BA11" s="107"/>
      <c r="BB11" s="107"/>
      <c r="BC11" s="107"/>
      <c r="BD11" s="107"/>
      <c r="BE11" s="107"/>
      <c r="BF11" s="107"/>
      <c r="BG11" s="107"/>
      <c r="BH11" s="107"/>
      <c r="BI11" s="107"/>
      <c r="BJ11" s="107"/>
    </row>
    <row r="12" spans="1:63" ht="13.5" customHeight="1" thickBot="1" x14ac:dyDescent="0.2">
      <c r="A12" s="461" t="s">
        <v>632</v>
      </c>
      <c r="B12" s="462"/>
      <c r="C12" s="462"/>
      <c r="D12" s="462"/>
      <c r="E12" s="463">
        <v>0</v>
      </c>
      <c r="F12" s="463"/>
      <c r="G12" s="464">
        <f t="shared" ref="G12:G14" si="2">$E$8+E12*20</f>
        <v>0</v>
      </c>
      <c r="H12" s="464"/>
      <c r="I12" s="465"/>
      <c r="J12" s="461" t="s">
        <v>604</v>
      </c>
      <c r="K12" s="462"/>
      <c r="L12" s="462"/>
      <c r="M12" s="462"/>
      <c r="N12" s="463">
        <v>0</v>
      </c>
      <c r="O12" s="463"/>
      <c r="P12" s="464">
        <f t="shared" ref="P12:P14" si="3">$N$8+N12*20</f>
        <v>0</v>
      </c>
      <c r="Q12" s="464"/>
      <c r="R12" s="465"/>
      <c r="V12" s="223"/>
      <c r="W12" s="223"/>
      <c r="Z12" s="368"/>
      <c r="AA12" s="369"/>
      <c r="AB12" s="777"/>
      <c r="AC12" s="778"/>
      <c r="AD12" s="778"/>
      <c r="AE12" s="778"/>
      <c r="AF12" s="778"/>
      <c r="AG12" s="778"/>
      <c r="AH12" s="778"/>
      <c r="AI12" s="778"/>
      <c r="AJ12" s="778"/>
      <c r="AK12" s="779"/>
      <c r="AM12" s="109" t="s">
        <v>2658</v>
      </c>
      <c r="AR12" s="158">
        <f>H9</f>
        <v>0</v>
      </c>
      <c r="AS12" s="158">
        <f>Q9</f>
        <v>0</v>
      </c>
      <c r="AT12" s="158">
        <f>H16</f>
        <v>0</v>
      </c>
      <c r="AU12" s="158">
        <f>Q16</f>
        <v>0</v>
      </c>
      <c r="AV12" s="158">
        <f>V11</f>
        <v>0</v>
      </c>
      <c r="AW12" s="8"/>
      <c r="AX12" s="8"/>
      <c r="AY12" s="8"/>
      <c r="AZ12" s="107"/>
      <c r="BA12" s="107"/>
      <c r="BB12" s="107"/>
      <c r="BC12" s="107"/>
      <c r="BD12" s="107"/>
      <c r="BE12" s="107"/>
      <c r="BF12" s="107"/>
      <c r="BG12" s="107"/>
      <c r="BH12" s="107"/>
      <c r="BI12" s="107"/>
      <c r="BJ12" s="107"/>
    </row>
    <row r="13" spans="1:63" ht="13.5" customHeight="1" x14ac:dyDescent="0.15">
      <c r="A13" s="461" t="s">
        <v>602</v>
      </c>
      <c r="B13" s="462"/>
      <c r="C13" s="462"/>
      <c r="D13" s="462"/>
      <c r="E13" s="463">
        <v>0</v>
      </c>
      <c r="F13" s="463"/>
      <c r="G13" s="464">
        <f t="shared" si="2"/>
        <v>0</v>
      </c>
      <c r="H13" s="464"/>
      <c r="I13" s="465"/>
      <c r="J13" s="461" t="s">
        <v>599</v>
      </c>
      <c r="K13" s="462"/>
      <c r="L13" s="462"/>
      <c r="M13" s="462"/>
      <c r="N13" s="463">
        <v>0</v>
      </c>
      <c r="O13" s="463"/>
      <c r="P13" s="464">
        <f t="shared" si="3"/>
        <v>0</v>
      </c>
      <c r="Q13" s="464"/>
      <c r="R13" s="465"/>
      <c r="S13" s="738" t="s">
        <v>592</v>
      </c>
      <c r="T13" s="739"/>
      <c r="U13" s="739"/>
      <c r="V13" s="739"/>
      <c r="W13" s="739"/>
      <c r="X13" s="740"/>
      <c r="Z13" s="416" t="s">
        <v>628</v>
      </c>
      <c r="AA13" s="417"/>
      <c r="AB13" s="777"/>
      <c r="AC13" s="778"/>
      <c r="AD13" s="778"/>
      <c r="AE13" s="778"/>
      <c r="AF13" s="778"/>
      <c r="AG13" s="778"/>
      <c r="AH13" s="778"/>
      <c r="AI13" s="778"/>
      <c r="AJ13" s="778"/>
      <c r="AK13" s="779"/>
      <c r="AM13" s="105" t="s">
        <v>637</v>
      </c>
      <c r="AN13" s="105"/>
      <c r="AO13" s="105"/>
      <c r="AP13" s="105"/>
      <c r="AQ13" s="105"/>
      <c r="AR13" s="105">
        <f>SUM(AR10:AR12)</f>
        <v>0</v>
      </c>
      <c r="AS13" s="105">
        <f>SUM(AS10:AS12)</f>
        <v>0</v>
      </c>
      <c r="AT13" s="105">
        <f>SUM(AT10:AT12)</f>
        <v>0</v>
      </c>
      <c r="AU13" s="105">
        <f>SUM(AU10:AU12)</f>
        <v>0</v>
      </c>
      <c r="AV13" s="105">
        <f>SUM(AV10:AV12)</f>
        <v>0</v>
      </c>
      <c r="AW13" s="8"/>
      <c r="AX13" s="8"/>
      <c r="AY13" s="8"/>
      <c r="AZ13" s="107"/>
      <c r="BA13" s="107"/>
      <c r="BB13" s="107"/>
      <c r="BC13" s="107"/>
      <c r="BD13" s="107"/>
      <c r="BE13" s="107"/>
      <c r="BF13" s="107"/>
      <c r="BG13" s="107"/>
      <c r="BH13" s="107"/>
      <c r="BI13" s="107"/>
      <c r="BJ13" s="107"/>
    </row>
    <row r="14" spans="1:63" ht="13.5" customHeight="1" thickBot="1" x14ac:dyDescent="0.2">
      <c r="A14" s="764" t="s">
        <v>600</v>
      </c>
      <c r="B14" s="765"/>
      <c r="C14" s="765"/>
      <c r="D14" s="765"/>
      <c r="E14" s="505">
        <v>0</v>
      </c>
      <c r="F14" s="505"/>
      <c r="G14" s="464">
        <f t="shared" si="2"/>
        <v>0</v>
      </c>
      <c r="H14" s="464"/>
      <c r="I14" s="465"/>
      <c r="J14" s="764" t="s">
        <v>605</v>
      </c>
      <c r="K14" s="765"/>
      <c r="L14" s="765"/>
      <c r="M14" s="765"/>
      <c r="N14" s="505">
        <v>0</v>
      </c>
      <c r="O14" s="505"/>
      <c r="P14" s="464">
        <f t="shared" si="3"/>
        <v>0</v>
      </c>
      <c r="Q14" s="464"/>
      <c r="R14" s="465"/>
      <c r="S14" s="723" t="s">
        <v>596</v>
      </c>
      <c r="T14" s="724"/>
      <c r="U14" s="725"/>
      <c r="V14" s="732" t="str">
        <f>IF(Z5="","",ROUNDUP((E8+E15)/5+AH5/2,0)+V16)</f>
        <v/>
      </c>
      <c r="W14" s="733"/>
      <c r="X14" s="734"/>
      <c r="Z14" s="315"/>
      <c r="AA14" s="313"/>
      <c r="AB14" s="777"/>
      <c r="AC14" s="778"/>
      <c r="AD14" s="778"/>
      <c r="AE14" s="778"/>
      <c r="AF14" s="778"/>
      <c r="AG14" s="778"/>
      <c r="AH14" s="778"/>
      <c r="AI14" s="778"/>
      <c r="AJ14" s="778"/>
      <c r="AK14" s="779"/>
      <c r="AM14" s="105" t="s">
        <v>640</v>
      </c>
      <c r="AN14" s="105"/>
      <c r="AO14" s="105"/>
      <c r="AP14" s="105"/>
      <c r="AQ14" s="105"/>
      <c r="AR14" s="105">
        <f>IF(AR10&lt;50, IF(AR13&lt;50, AR12*2, (50-AR10)*2+(AR12-(50-AR10))*3), AR12*3)</f>
        <v>0</v>
      </c>
      <c r="AS14" s="105">
        <f>IF(AS10&lt;50, IF(AS13&lt;50, AS12*2, (50-AS10)*2+(AS12-(50-AS10))*3), AS12*3)</f>
        <v>0</v>
      </c>
      <c r="AT14" s="105">
        <f>IF(AT10&lt;50, IF(AT13&lt;50, AT12*2, (50-AT10)*2+(AT12-(50-AT10))*3), AT12*3)</f>
        <v>0</v>
      </c>
      <c r="AU14" s="105">
        <f>IF(AU10&lt;50, IF(AU13&lt;50, AU12*2, (50-AU10)*2+(AU12-(50-AU10))*3), AU12*3)</f>
        <v>0</v>
      </c>
      <c r="AV14" s="105">
        <f>IF(AV10&lt;50, IF(AV13&lt;50, AV12*2, (50-AV10)*2+(AV12-(50-AV10))*3), AV12*3)</f>
        <v>0</v>
      </c>
      <c r="AW14" s="8"/>
      <c r="AX14" s="8"/>
      <c r="AY14" s="8"/>
      <c r="AZ14" s="8"/>
      <c r="BA14" s="8"/>
      <c r="BB14" s="8"/>
      <c r="BC14" s="8"/>
      <c r="BD14" s="8"/>
      <c r="BE14" s="8"/>
      <c r="BF14" s="8"/>
      <c r="BG14" s="8"/>
      <c r="BH14" s="8"/>
      <c r="BI14" s="8"/>
      <c r="BJ14" s="8"/>
    </row>
    <row r="15" spans="1:63" ht="13.5" customHeight="1" x14ac:dyDescent="0.15">
      <c r="A15" s="377" t="s">
        <v>607</v>
      </c>
      <c r="B15" s="378"/>
      <c r="C15" s="378"/>
      <c r="D15" s="378"/>
      <c r="E15" s="403">
        <f>AT13</f>
        <v>0</v>
      </c>
      <c r="F15" s="403"/>
      <c r="G15" s="403"/>
      <c r="H15" s="466"/>
      <c r="I15" s="467"/>
      <c r="J15" s="377" t="s">
        <v>612</v>
      </c>
      <c r="K15" s="378"/>
      <c r="L15" s="378"/>
      <c r="M15" s="378"/>
      <c r="N15" s="403">
        <f>AU13</f>
        <v>0</v>
      </c>
      <c r="O15" s="403"/>
      <c r="P15" s="403"/>
      <c r="Q15" s="466"/>
      <c r="R15" s="467"/>
      <c r="S15" s="726"/>
      <c r="T15" s="727"/>
      <c r="U15" s="728"/>
      <c r="V15" s="735"/>
      <c r="W15" s="736"/>
      <c r="X15" s="737"/>
      <c r="Z15" s="416" t="s">
        <v>590</v>
      </c>
      <c r="AA15" s="417"/>
      <c r="AB15" s="777"/>
      <c r="AC15" s="778"/>
      <c r="AD15" s="778"/>
      <c r="AE15" s="778"/>
      <c r="AF15" s="778"/>
      <c r="AG15" s="778"/>
      <c r="AH15" s="778"/>
      <c r="AI15" s="778"/>
      <c r="AJ15" s="778"/>
      <c r="AK15" s="779"/>
      <c r="AL15" s="213"/>
      <c r="AM15" s="105"/>
      <c r="AN15" s="105"/>
      <c r="AO15" s="105"/>
      <c r="AP15" s="105"/>
      <c r="AQ15" s="105"/>
      <c r="AR15" s="105"/>
      <c r="AS15" s="105"/>
      <c r="AT15" s="105"/>
      <c r="AU15" s="105"/>
      <c r="AV15" s="105"/>
      <c r="AW15" s="8"/>
      <c r="AX15" s="8"/>
      <c r="AY15" s="8"/>
      <c r="AZ15" s="8"/>
      <c r="BA15" s="8"/>
      <c r="BB15" s="8"/>
      <c r="BC15" s="8"/>
      <c r="BD15" s="8"/>
      <c r="BE15" s="8"/>
      <c r="BF15" s="8"/>
      <c r="BG15" s="8"/>
      <c r="BH15" s="8"/>
      <c r="BI15" s="8"/>
      <c r="BJ15" s="8"/>
    </row>
    <row r="16" spans="1:63" ht="13.5" customHeight="1" thickBot="1" x14ac:dyDescent="0.2">
      <c r="A16" s="401"/>
      <c r="B16" s="402"/>
      <c r="C16" s="402"/>
      <c r="D16" s="402"/>
      <c r="E16" s="404"/>
      <c r="F16" s="404"/>
      <c r="G16" s="404"/>
      <c r="H16" s="463"/>
      <c r="I16" s="469"/>
      <c r="J16" s="401"/>
      <c r="K16" s="402"/>
      <c r="L16" s="402"/>
      <c r="M16" s="402"/>
      <c r="N16" s="404"/>
      <c r="O16" s="404"/>
      <c r="P16" s="404"/>
      <c r="Q16" s="463"/>
      <c r="R16" s="469"/>
      <c r="S16" s="729" t="s">
        <v>597</v>
      </c>
      <c r="T16" s="730"/>
      <c r="U16" s="731"/>
      <c r="V16" s="350"/>
      <c r="W16" s="741"/>
      <c r="X16" s="742"/>
      <c r="Z16" s="315"/>
      <c r="AA16" s="313"/>
      <c r="AB16" s="777"/>
      <c r="AC16" s="778"/>
      <c r="AD16" s="778"/>
      <c r="AE16" s="778"/>
      <c r="AF16" s="778"/>
      <c r="AG16" s="778"/>
      <c r="AH16" s="778"/>
      <c r="AI16" s="778"/>
      <c r="AJ16" s="778"/>
      <c r="AK16" s="779"/>
      <c r="AM16" s="105"/>
      <c r="AN16" s="105"/>
      <c r="AO16" s="105"/>
      <c r="AP16" s="105"/>
      <c r="AQ16" s="105"/>
      <c r="AR16" s="105"/>
      <c r="AS16" s="105"/>
      <c r="AT16" s="105"/>
      <c r="AU16" s="105"/>
      <c r="AV16" s="105"/>
      <c r="AW16" s="8"/>
      <c r="AX16" s="8"/>
      <c r="AY16" s="8"/>
      <c r="AZ16" s="8"/>
      <c r="BA16" s="8"/>
      <c r="BB16" s="8"/>
      <c r="BC16" s="8"/>
      <c r="BD16" s="8"/>
      <c r="BE16" s="8"/>
      <c r="BF16" s="8"/>
      <c r="BG16" s="8"/>
      <c r="BH16" s="8"/>
      <c r="BI16" s="8"/>
      <c r="BJ16" s="8"/>
    </row>
    <row r="17" spans="1:62" ht="13.5" customHeight="1" x14ac:dyDescent="0.15">
      <c r="A17" s="355" t="s">
        <v>635</v>
      </c>
      <c r="B17" s="356"/>
      <c r="C17" s="356"/>
      <c r="D17" s="356"/>
      <c r="E17" s="417" t="s">
        <v>636</v>
      </c>
      <c r="F17" s="417"/>
      <c r="G17" s="417" t="s">
        <v>637</v>
      </c>
      <c r="H17" s="417"/>
      <c r="I17" s="468"/>
      <c r="J17" s="355" t="s">
        <v>635</v>
      </c>
      <c r="K17" s="356"/>
      <c r="L17" s="356"/>
      <c r="M17" s="356"/>
      <c r="N17" s="417" t="s">
        <v>636</v>
      </c>
      <c r="O17" s="417"/>
      <c r="P17" s="417" t="s">
        <v>637</v>
      </c>
      <c r="Q17" s="417"/>
      <c r="R17" s="468"/>
      <c r="S17" s="749" t="s">
        <v>594</v>
      </c>
      <c r="T17" s="750"/>
      <c r="U17" s="750"/>
      <c r="V17" s="750"/>
      <c r="W17" s="750"/>
      <c r="X17" s="751"/>
      <c r="Z17" s="416" t="s">
        <v>589</v>
      </c>
      <c r="AA17" s="417"/>
      <c r="AB17" s="777"/>
      <c r="AC17" s="778"/>
      <c r="AD17" s="778"/>
      <c r="AE17" s="778"/>
      <c r="AF17" s="778"/>
      <c r="AG17" s="778"/>
      <c r="AH17" s="778"/>
      <c r="AI17" s="778"/>
      <c r="AJ17" s="778"/>
      <c r="AK17" s="779"/>
      <c r="AS17" s="105"/>
      <c r="AT17" s="105"/>
      <c r="AU17" s="105"/>
      <c r="AV17" s="105"/>
      <c r="AW17" s="8"/>
      <c r="AX17" s="8"/>
      <c r="AY17" s="8"/>
      <c r="AZ17" s="8"/>
      <c r="BA17" s="8"/>
      <c r="BB17" s="8"/>
      <c r="BC17" s="8"/>
      <c r="BD17" s="8"/>
      <c r="BE17" s="8"/>
      <c r="BF17" s="8"/>
      <c r="BG17" s="8"/>
      <c r="BH17" s="8"/>
      <c r="BI17" s="8"/>
      <c r="BJ17" s="8"/>
    </row>
    <row r="18" spans="1:62" ht="13.5" customHeight="1" x14ac:dyDescent="0.15">
      <c r="A18" s="461" t="s">
        <v>608</v>
      </c>
      <c r="B18" s="462"/>
      <c r="C18" s="462"/>
      <c r="D18" s="462"/>
      <c r="E18" s="463">
        <v>0</v>
      </c>
      <c r="F18" s="463"/>
      <c r="G18" s="464">
        <f>$E$15+E18*20</f>
        <v>0</v>
      </c>
      <c r="H18" s="464"/>
      <c r="I18" s="465"/>
      <c r="J18" s="461" t="s">
        <v>613</v>
      </c>
      <c r="K18" s="462"/>
      <c r="L18" s="462"/>
      <c r="M18" s="462"/>
      <c r="N18" s="463">
        <v>0</v>
      </c>
      <c r="O18" s="463"/>
      <c r="P18" s="464">
        <f>$N$15+N18*20</f>
        <v>0</v>
      </c>
      <c r="Q18" s="464"/>
      <c r="R18" s="465"/>
      <c r="S18" s="723" t="s">
        <v>648</v>
      </c>
      <c r="T18" s="724"/>
      <c r="U18" s="725"/>
      <c r="V18" s="743" t="str">
        <f>IF(Z5="","",ROUNDUP((N8+N15)/10+5,0)-V20+V21)</f>
        <v/>
      </c>
      <c r="W18" s="744"/>
      <c r="X18" s="745"/>
      <c r="Z18" s="315"/>
      <c r="AA18" s="313"/>
      <c r="AB18" s="777"/>
      <c r="AC18" s="778"/>
      <c r="AD18" s="778"/>
      <c r="AE18" s="778"/>
      <c r="AF18" s="778"/>
      <c r="AG18" s="778"/>
      <c r="AH18" s="778"/>
      <c r="AI18" s="778"/>
      <c r="AJ18" s="778"/>
      <c r="AK18" s="779"/>
      <c r="AM18" s="105" t="s">
        <v>668</v>
      </c>
      <c r="AN18" s="105"/>
      <c r="AO18" s="105"/>
      <c r="AP18" s="105"/>
      <c r="AQ18" s="105"/>
      <c r="AR18" s="105"/>
      <c r="AS18" s="105"/>
      <c r="AT18" s="105"/>
      <c r="AU18" s="105"/>
      <c r="AV18" s="105"/>
    </row>
    <row r="19" spans="1:62" ht="13.5" customHeight="1" x14ac:dyDescent="0.15">
      <c r="A19" s="461" t="s">
        <v>610</v>
      </c>
      <c r="B19" s="462"/>
      <c r="C19" s="462"/>
      <c r="D19" s="462"/>
      <c r="E19" s="463">
        <v>0</v>
      </c>
      <c r="F19" s="463"/>
      <c r="G19" s="464">
        <f t="shared" ref="G19:G21" si="4">$E$15+E19*20</f>
        <v>0</v>
      </c>
      <c r="H19" s="464"/>
      <c r="I19" s="465"/>
      <c r="J19" s="461" t="s">
        <v>614</v>
      </c>
      <c r="K19" s="462"/>
      <c r="L19" s="462"/>
      <c r="M19" s="462"/>
      <c r="N19" s="463">
        <v>0</v>
      </c>
      <c r="O19" s="463"/>
      <c r="P19" s="464">
        <f t="shared" ref="P19:P21" si="5">$N$15+N19*20</f>
        <v>0</v>
      </c>
      <c r="Q19" s="464"/>
      <c r="R19" s="465"/>
      <c r="S19" s="726"/>
      <c r="T19" s="727"/>
      <c r="U19" s="728"/>
      <c r="V19" s="746"/>
      <c r="W19" s="747"/>
      <c r="X19" s="748"/>
      <c r="Z19" s="416" t="s">
        <v>627</v>
      </c>
      <c r="AA19" s="417"/>
      <c r="AB19" s="777"/>
      <c r="AC19" s="778"/>
      <c r="AD19" s="778"/>
      <c r="AE19" s="778"/>
      <c r="AF19" s="778"/>
      <c r="AG19" s="778"/>
      <c r="AH19" s="778"/>
      <c r="AI19" s="778"/>
      <c r="AJ19" s="778"/>
      <c r="AK19" s="779"/>
      <c r="AM19" s="105" t="s">
        <v>669</v>
      </c>
      <c r="AN19" s="105"/>
      <c r="AO19" s="105"/>
      <c r="AP19" s="105"/>
      <c r="AQ19" s="105"/>
      <c r="AR19" s="105">
        <f>SUM(AR14:AV14)</f>
        <v>0</v>
      </c>
      <c r="AS19" s="105"/>
      <c r="AT19" s="105"/>
      <c r="AU19" s="105"/>
      <c r="AV19" s="105"/>
    </row>
    <row r="20" spans="1:62" ht="13.5" customHeight="1" thickBot="1" x14ac:dyDescent="0.2">
      <c r="A20" s="461" t="s">
        <v>609</v>
      </c>
      <c r="B20" s="462"/>
      <c r="C20" s="462"/>
      <c r="D20" s="462"/>
      <c r="E20" s="463">
        <v>0</v>
      </c>
      <c r="F20" s="463"/>
      <c r="G20" s="464">
        <f t="shared" si="4"/>
        <v>0</v>
      </c>
      <c r="H20" s="464"/>
      <c r="I20" s="465"/>
      <c r="J20" s="461" t="s">
        <v>606</v>
      </c>
      <c r="K20" s="462"/>
      <c r="L20" s="462"/>
      <c r="M20" s="462"/>
      <c r="N20" s="463">
        <v>0</v>
      </c>
      <c r="O20" s="463"/>
      <c r="P20" s="464">
        <f t="shared" si="5"/>
        <v>0</v>
      </c>
      <c r="Q20" s="464"/>
      <c r="R20" s="465"/>
      <c r="S20" s="753" t="s">
        <v>649</v>
      </c>
      <c r="T20" s="754"/>
      <c r="U20" s="755"/>
      <c r="V20" s="771">
        <f>AH32+AF50</f>
        <v>0</v>
      </c>
      <c r="W20" s="772"/>
      <c r="X20" s="773"/>
      <c r="Z20" s="752"/>
      <c r="AA20" s="423"/>
      <c r="AB20" s="780"/>
      <c r="AC20" s="781"/>
      <c r="AD20" s="781"/>
      <c r="AE20" s="781"/>
      <c r="AF20" s="781"/>
      <c r="AG20" s="781"/>
      <c r="AH20" s="781"/>
      <c r="AI20" s="781"/>
      <c r="AJ20" s="781"/>
      <c r="AK20" s="782"/>
      <c r="AM20" s="105" t="s">
        <v>782</v>
      </c>
      <c r="AN20" s="105"/>
      <c r="AO20" s="105"/>
      <c r="AP20" s="105"/>
      <c r="AQ20" s="105"/>
      <c r="AR20" s="105">
        <f>(SUM(E11:F14,E18:F21,N11:O14,N18:O21)-3)*10</f>
        <v>-30</v>
      </c>
      <c r="AS20" s="105"/>
      <c r="AT20" s="105"/>
      <c r="AU20" s="105"/>
      <c r="AV20" s="105"/>
    </row>
    <row r="21" spans="1:62" ht="13.5" customHeight="1" thickBot="1" x14ac:dyDescent="0.2">
      <c r="A21" s="764" t="s">
        <v>611</v>
      </c>
      <c r="B21" s="765"/>
      <c r="C21" s="765"/>
      <c r="D21" s="765"/>
      <c r="E21" s="505">
        <v>0</v>
      </c>
      <c r="F21" s="505"/>
      <c r="G21" s="766">
        <f t="shared" si="4"/>
        <v>0</v>
      </c>
      <c r="H21" s="766"/>
      <c r="I21" s="767"/>
      <c r="J21" s="764" t="s">
        <v>615</v>
      </c>
      <c r="K21" s="765"/>
      <c r="L21" s="765"/>
      <c r="M21" s="765"/>
      <c r="N21" s="505"/>
      <c r="O21" s="505"/>
      <c r="P21" s="766">
        <f t="shared" si="5"/>
        <v>0</v>
      </c>
      <c r="Q21" s="766"/>
      <c r="R21" s="767"/>
      <c r="S21" s="729" t="s">
        <v>597</v>
      </c>
      <c r="T21" s="730"/>
      <c r="U21" s="731"/>
      <c r="V21" s="783"/>
      <c r="W21" s="784"/>
      <c r="X21" s="785"/>
      <c r="AM21" s="105" t="s">
        <v>670</v>
      </c>
      <c r="AN21" s="105"/>
      <c r="AO21" s="105"/>
      <c r="AP21" s="105"/>
      <c r="AQ21" s="105"/>
      <c r="AR21" s="202">
        <f>AJ98*5-15</f>
        <v>-15</v>
      </c>
      <c r="AS21" s="105"/>
      <c r="AT21" s="105"/>
      <c r="AU21" s="105"/>
      <c r="AV21" s="105"/>
    </row>
    <row r="22" spans="1:62" ht="13.5" customHeight="1" thickBot="1" x14ac:dyDescent="0.2">
      <c r="AK22" s="107"/>
      <c r="AM22" s="105" t="s">
        <v>785</v>
      </c>
      <c r="AN22" s="105"/>
      <c r="AO22" s="105"/>
      <c r="AP22" s="105"/>
      <c r="AQ22" s="105"/>
      <c r="AR22" s="197">
        <f>ROUNDUP(SUM(AJ32,AI50,AH64)/100,0)-10</f>
        <v>-10</v>
      </c>
      <c r="AS22" s="105"/>
      <c r="AT22" s="105"/>
      <c r="AU22" s="105"/>
      <c r="AV22" s="105"/>
    </row>
    <row r="23" spans="1:62" ht="13.5" customHeight="1" x14ac:dyDescent="0.15">
      <c r="A23" s="475" t="s">
        <v>825</v>
      </c>
      <c r="B23" s="476"/>
      <c r="C23" s="476"/>
      <c r="D23" s="476"/>
      <c r="E23" s="476"/>
      <c r="F23" s="476"/>
      <c r="G23" s="508"/>
      <c r="H23" s="108"/>
      <c r="I23" s="108"/>
      <c r="J23" s="108"/>
      <c r="K23" s="108"/>
      <c r="L23" s="108"/>
      <c r="M23" s="108"/>
      <c r="N23" s="131"/>
      <c r="O23" s="131"/>
      <c r="P23" s="108"/>
      <c r="Q23" s="108"/>
      <c r="R23" s="108"/>
      <c r="S23" s="108"/>
      <c r="T23" s="108"/>
      <c r="U23" s="108"/>
      <c r="V23" s="108"/>
      <c r="W23" s="108"/>
      <c r="X23" s="108"/>
      <c r="Y23" s="108"/>
      <c r="Z23" s="108"/>
      <c r="AA23" s="108"/>
      <c r="AK23" s="106"/>
      <c r="AL23" s="105"/>
      <c r="AM23" s="105" t="s">
        <v>637</v>
      </c>
      <c r="AN23" s="105"/>
      <c r="AO23" s="105"/>
      <c r="AP23" s="105"/>
      <c r="AQ23" s="105"/>
      <c r="AR23" s="105">
        <f>SUM(AR19:AR22)</f>
        <v>-55</v>
      </c>
      <c r="AS23" s="105"/>
      <c r="AT23" s="105"/>
      <c r="AU23" s="105"/>
      <c r="AV23" s="105"/>
    </row>
    <row r="24" spans="1:62" ht="13.5" customHeight="1" thickBot="1" x14ac:dyDescent="0.2">
      <c r="A24" s="478"/>
      <c r="B24" s="479"/>
      <c r="C24" s="479"/>
      <c r="D24" s="479"/>
      <c r="E24" s="479"/>
      <c r="F24" s="479"/>
      <c r="G24" s="509"/>
      <c r="H24" s="108"/>
      <c r="I24" s="108"/>
      <c r="J24" s="108"/>
      <c r="K24" s="108"/>
      <c r="L24" s="108"/>
      <c r="M24" s="106"/>
      <c r="N24" s="106"/>
      <c r="O24" s="106"/>
      <c r="P24" s="106"/>
      <c r="Q24" s="106"/>
      <c r="R24" s="106"/>
      <c r="S24" s="106"/>
      <c r="T24" s="106"/>
      <c r="U24" s="106"/>
      <c r="V24" s="106"/>
      <c r="W24" s="106"/>
      <c r="X24" s="106"/>
      <c r="Y24" s="106"/>
      <c r="Z24" s="106"/>
      <c r="AA24" s="106"/>
      <c r="AB24" s="106"/>
      <c r="AC24" s="106"/>
      <c r="AD24" s="106"/>
      <c r="AE24" s="108"/>
      <c r="AF24" s="108"/>
      <c r="AG24" s="108"/>
      <c r="AH24" s="108"/>
      <c r="AI24" s="106"/>
      <c r="AJ24" s="106"/>
      <c r="AK24" s="106"/>
      <c r="AL24" s="105"/>
      <c r="AM24" s="105"/>
      <c r="AN24" s="105"/>
      <c r="AO24" s="105"/>
      <c r="AP24" s="105"/>
    </row>
    <row r="25" spans="1:62" ht="13.5" customHeight="1" thickBot="1" x14ac:dyDescent="0.2">
      <c r="A25" s="514" t="s">
        <v>839</v>
      </c>
      <c r="B25" s="513"/>
      <c r="C25" s="513"/>
      <c r="D25" s="513"/>
      <c r="E25" s="513"/>
      <c r="F25" s="513"/>
      <c r="G25" s="513"/>
      <c r="H25" s="513"/>
      <c r="I25" s="513"/>
      <c r="J25" s="512" t="s">
        <v>822</v>
      </c>
      <c r="K25" s="512"/>
      <c r="L25" s="512"/>
      <c r="M25" s="512"/>
      <c r="N25" s="512"/>
      <c r="O25" s="512"/>
      <c r="P25" s="512" t="s">
        <v>749</v>
      </c>
      <c r="Q25" s="512"/>
      <c r="R25" s="512"/>
      <c r="S25" s="512"/>
      <c r="T25" s="513" t="s">
        <v>750</v>
      </c>
      <c r="U25" s="513"/>
      <c r="V25" s="512" t="s">
        <v>755</v>
      </c>
      <c r="W25" s="512"/>
      <c r="X25" s="512" t="s">
        <v>816</v>
      </c>
      <c r="Y25" s="512"/>
      <c r="Z25" s="512" t="s">
        <v>817</v>
      </c>
      <c r="AA25" s="512"/>
      <c r="AB25" s="512" t="s">
        <v>804</v>
      </c>
      <c r="AC25" s="512"/>
      <c r="AD25" s="512"/>
      <c r="AE25" s="512"/>
      <c r="AF25" s="512" t="s">
        <v>805</v>
      </c>
      <c r="AG25" s="512"/>
      <c r="AH25" s="512" t="s">
        <v>806</v>
      </c>
      <c r="AI25" s="512"/>
      <c r="AJ25" s="510" t="s">
        <v>990</v>
      </c>
      <c r="AK25" s="511"/>
      <c r="AL25" s="105"/>
      <c r="AM25" s="105"/>
      <c r="AN25" s="105"/>
      <c r="AO25" s="105" t="s">
        <v>806</v>
      </c>
      <c r="AP25" s="105"/>
    </row>
    <row r="26" spans="1:62" ht="13.5" customHeight="1" x14ac:dyDescent="0.15">
      <c r="A26" s="515"/>
      <c r="B26" s="516"/>
      <c r="C26" s="516"/>
      <c r="D26" s="516"/>
      <c r="E26" s="516"/>
      <c r="F26" s="516"/>
      <c r="G26" s="516"/>
      <c r="H26" s="516"/>
      <c r="I26" s="516"/>
      <c r="J26" s="517" t="str">
        <f>IF(A26="","",INDEX(通常武器!$C:$C,MATCH(A26,通常武器!$B:$B,0)))</f>
        <v/>
      </c>
      <c r="K26" s="517"/>
      <c r="L26" s="517"/>
      <c r="M26" s="517"/>
      <c r="N26" s="517"/>
      <c r="O26" s="517"/>
      <c r="P26" s="517" t="str">
        <f>IF(A26="","",INDEX(通常武器!$D:$D,MATCH(A26,通常武器!$B:$B,0)))</f>
        <v/>
      </c>
      <c r="Q26" s="517"/>
      <c r="R26" s="517"/>
      <c r="S26" s="517"/>
      <c r="T26" s="518" t="str">
        <f>IF(A26="","",INDEX(通常武器!$E:$E,MATCH(A26,通常武器!$B:$B,0)))</f>
        <v/>
      </c>
      <c r="U26" s="518"/>
      <c r="V26" s="517" t="str">
        <f>IF(A26="","",INDEX(通常武器!$F:$F,MATCH(A26,通常武器!$B:$B,0)))</f>
        <v/>
      </c>
      <c r="W26" s="517"/>
      <c r="X26" s="517" t="str">
        <f>IF(A26="","",INDEX(通常武器!$G:$G,MATCH(A26,通常武器!$B:$B,0)))</f>
        <v/>
      </c>
      <c r="Y26" s="517"/>
      <c r="Z26" s="517" t="str">
        <f>IF(A26="","",INDEX(通常武器!$H:$H,MATCH(A26,通常武器!$B:$B,0)))</f>
        <v/>
      </c>
      <c r="AA26" s="517"/>
      <c r="AB26" s="517" t="str">
        <f>IF(A26="","",INDEX(通常武器!$I:$I,MATCH(A26,通常武器!$B:$B,0)))</f>
        <v/>
      </c>
      <c r="AC26" s="517"/>
      <c r="AD26" s="517"/>
      <c r="AE26" s="517"/>
      <c r="AF26" s="517" t="str">
        <f>IF(A26="","",INDEX(通常武器!$J:$J,MATCH(A26,通常武器!$B:$B,0)))</f>
        <v/>
      </c>
      <c r="AG26" s="517"/>
      <c r="AH26" s="517" t="str">
        <f>IF(A26="","",INDEX(通常武器!$K:$K,MATCH(A26,通常武器!$B:$B,0)))</f>
        <v/>
      </c>
      <c r="AI26" s="517"/>
      <c r="AJ26" s="812" t="str">
        <f>IF(A26="","",IF(INDEX(通常武器!$L:$L,MATCH(A26,通常武器!$B:$B,0))&lt;=500,0,INDEX(通常武器!$L:$L,MATCH(A26,通常武器!$B:$B,0))))</f>
        <v/>
      </c>
      <c r="AK26" s="813"/>
      <c r="AL26" s="191"/>
      <c r="AM26" s="191"/>
      <c r="AN26" s="191"/>
      <c r="AO26" s="191"/>
      <c r="AP26" s="191"/>
    </row>
    <row r="27" spans="1:62" ht="13.5" customHeight="1" thickBot="1" x14ac:dyDescent="0.2">
      <c r="A27" s="524" t="s">
        <v>764</v>
      </c>
      <c r="B27" s="525"/>
      <c r="C27" s="525"/>
      <c r="D27" s="521" t="str">
        <f>IF(A26="","",INDEX(通常武器!$M:$M,MATCH(A26,通常武器!$B:$B,0)))</f>
        <v/>
      </c>
      <c r="E27" s="522"/>
      <c r="F27" s="522"/>
      <c r="G27" s="522"/>
      <c r="H27" s="522"/>
      <c r="I27" s="522"/>
      <c r="J27" s="522"/>
      <c r="K27" s="522"/>
      <c r="L27" s="522"/>
      <c r="M27" s="522"/>
      <c r="N27" s="522"/>
      <c r="O27" s="522"/>
      <c r="P27" s="522"/>
      <c r="Q27" s="522"/>
      <c r="R27" s="522"/>
      <c r="S27" s="522"/>
      <c r="T27" s="522"/>
      <c r="U27" s="522"/>
      <c r="V27" s="522"/>
      <c r="W27" s="522"/>
      <c r="X27" s="522"/>
      <c r="Y27" s="522"/>
      <c r="Z27" s="522"/>
      <c r="AA27" s="522"/>
      <c r="AB27" s="522"/>
      <c r="AC27" s="522"/>
      <c r="AD27" s="522"/>
      <c r="AE27" s="522"/>
      <c r="AF27" s="522"/>
      <c r="AG27" s="522"/>
      <c r="AH27" s="522"/>
      <c r="AI27" s="522"/>
      <c r="AJ27" s="522"/>
      <c r="AK27" s="523"/>
      <c r="AL27" s="500" t="b">
        <v>1</v>
      </c>
      <c r="AM27" s="501"/>
      <c r="AN27" s="501"/>
      <c r="AO27" s="191" t="str">
        <f>IF(AL27=TRUE,AH26,0)</f>
        <v/>
      </c>
      <c r="AP27" s="191"/>
    </row>
    <row r="28" spans="1:62" ht="13.5" customHeight="1" x14ac:dyDescent="0.15">
      <c r="A28" s="515"/>
      <c r="B28" s="516"/>
      <c r="C28" s="516"/>
      <c r="D28" s="516"/>
      <c r="E28" s="516"/>
      <c r="F28" s="516"/>
      <c r="G28" s="516"/>
      <c r="H28" s="516"/>
      <c r="I28" s="516"/>
      <c r="J28" s="517" t="str">
        <f>IF(A28="","",INDEX(通常武器!$C:$C,MATCH(A28,通常武器!$B:$B,0)))</f>
        <v/>
      </c>
      <c r="K28" s="517"/>
      <c r="L28" s="517"/>
      <c r="M28" s="517"/>
      <c r="N28" s="517"/>
      <c r="O28" s="517"/>
      <c r="P28" s="517" t="str">
        <f>IF(A28="","",INDEX(通常武器!$D:$D,MATCH(A28,通常武器!$B:$B,0)))</f>
        <v/>
      </c>
      <c r="Q28" s="517"/>
      <c r="R28" s="517"/>
      <c r="S28" s="517"/>
      <c r="T28" s="518" t="str">
        <f>IF(A28="","",INDEX(通常武器!$E:$E,MATCH(A28,通常武器!$B:$B,0)))</f>
        <v/>
      </c>
      <c r="U28" s="518"/>
      <c r="V28" s="517" t="str">
        <f>IF(A28="","",INDEX(通常武器!$F:$F,MATCH(A28,通常武器!$B:$B,0)))</f>
        <v/>
      </c>
      <c r="W28" s="517"/>
      <c r="X28" s="517" t="str">
        <f>IF(A28="","",INDEX(通常武器!$G:$G,MATCH(A28,通常武器!$B:$B,0)))</f>
        <v/>
      </c>
      <c r="Y28" s="517"/>
      <c r="Z28" s="517" t="str">
        <f>IF(A28="","",INDEX(通常武器!$H:$H,MATCH(A28,通常武器!$B:$B,0)))</f>
        <v/>
      </c>
      <c r="AA28" s="517"/>
      <c r="AB28" s="517" t="str">
        <f>IF(A28="","",INDEX(通常武器!$I:$I,MATCH(A28,通常武器!$B:$B,0)))</f>
        <v/>
      </c>
      <c r="AC28" s="517"/>
      <c r="AD28" s="517"/>
      <c r="AE28" s="517"/>
      <c r="AF28" s="517" t="str">
        <f>IF(A28="","",INDEX(通常武器!$J:$J,MATCH(A28,通常武器!$B:$B,0)))</f>
        <v/>
      </c>
      <c r="AG28" s="517"/>
      <c r="AH28" s="517" t="str">
        <f>IF(A28="","",INDEX(通常武器!$K:$K,MATCH(A28,通常武器!$B:$B,0)))</f>
        <v/>
      </c>
      <c r="AI28" s="517"/>
      <c r="AJ28" s="519" t="str">
        <f>IF(A28="","",INDEX(通常武器!$L:$L,MATCH(A28,通常武器!$B:$B,0)))</f>
        <v/>
      </c>
      <c r="AK28" s="520"/>
      <c r="AL28" s="191"/>
      <c r="AM28" s="191"/>
      <c r="AN28" s="191"/>
      <c r="AO28" s="191"/>
      <c r="AP28" s="191"/>
    </row>
    <row r="29" spans="1:62" ht="13.5" customHeight="1" thickBot="1" x14ac:dyDescent="0.2">
      <c r="A29" s="524" t="s">
        <v>764</v>
      </c>
      <c r="B29" s="525"/>
      <c r="C29" s="525"/>
      <c r="D29" s="521" t="str">
        <f>IF(A28="","",INDEX(通常武器!$M:$M,MATCH(A28,通常武器!$B:$B,0)))</f>
        <v/>
      </c>
      <c r="E29" s="522"/>
      <c r="F29" s="522"/>
      <c r="G29" s="522"/>
      <c r="H29" s="522"/>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2"/>
      <c r="AJ29" s="522"/>
      <c r="AK29" s="523"/>
      <c r="AL29" s="526" t="b">
        <v>0</v>
      </c>
      <c r="AM29" s="527"/>
      <c r="AN29" s="527"/>
      <c r="AO29" s="191">
        <f>IF(AL29=TRUE,AH28,0)</f>
        <v>0</v>
      </c>
      <c r="AP29" s="191"/>
    </row>
    <row r="30" spans="1:62" ht="13.5" customHeight="1" x14ac:dyDescent="0.15">
      <c r="A30" s="515"/>
      <c r="B30" s="516"/>
      <c r="C30" s="516"/>
      <c r="D30" s="516"/>
      <c r="E30" s="516"/>
      <c r="F30" s="516"/>
      <c r="G30" s="516"/>
      <c r="H30" s="516"/>
      <c r="I30" s="516"/>
      <c r="J30" s="517" t="str">
        <f>IF(A30="","",INDEX(通常武器!$C:$C,MATCH(A30,通常武器!$B:$B,0)))</f>
        <v/>
      </c>
      <c r="K30" s="517"/>
      <c r="L30" s="517"/>
      <c r="M30" s="517"/>
      <c r="N30" s="517"/>
      <c r="O30" s="517"/>
      <c r="P30" s="517" t="str">
        <f>IF(A30="","",INDEX(通常武器!$D:$D,MATCH(A30,通常武器!$B:$B,0)))</f>
        <v/>
      </c>
      <c r="Q30" s="517"/>
      <c r="R30" s="517"/>
      <c r="S30" s="517"/>
      <c r="T30" s="518" t="str">
        <f>IF(A30="","",INDEX(通常武器!$E:$E,MATCH(A30,通常武器!$B:$B,0)))</f>
        <v/>
      </c>
      <c r="U30" s="518"/>
      <c r="V30" s="517" t="str">
        <f>IF(A30="","",INDEX(通常武器!$F:$F,MATCH(A30,通常武器!$B:$B,0)))</f>
        <v/>
      </c>
      <c r="W30" s="517"/>
      <c r="X30" s="517" t="str">
        <f>IF(A30="","",INDEX(通常武器!$G:$G,MATCH(A30,通常武器!$B:$B,0)))</f>
        <v/>
      </c>
      <c r="Y30" s="517"/>
      <c r="Z30" s="517" t="str">
        <f>IF(A30="","",INDEX(通常武器!$H:$H,MATCH(A30,通常武器!$B:$B,0)))</f>
        <v/>
      </c>
      <c r="AA30" s="517"/>
      <c r="AB30" s="517" t="str">
        <f>IF(A30="","",INDEX(通常武器!$I:$I,MATCH(A30,通常武器!$B:$B,0)))</f>
        <v/>
      </c>
      <c r="AC30" s="517"/>
      <c r="AD30" s="517"/>
      <c r="AE30" s="517"/>
      <c r="AF30" s="517" t="str">
        <f>IF(A30="","",INDEX(通常武器!$J:$J,MATCH(A30,通常武器!$B:$B,0)))</f>
        <v/>
      </c>
      <c r="AG30" s="517"/>
      <c r="AH30" s="517" t="str">
        <f>IF(A30="","",INDEX(通常武器!$K:$K,MATCH(A30,通常武器!$B:$B,0)))</f>
        <v/>
      </c>
      <c r="AI30" s="517"/>
      <c r="AJ30" s="519" t="str">
        <f>IF(A30="","",INDEX(通常武器!$L:$L,MATCH(A30,通常武器!$B:$B,0)))</f>
        <v/>
      </c>
      <c r="AK30" s="520"/>
      <c r="AL30" s="191"/>
      <c r="AM30" s="191"/>
      <c r="AN30" s="191"/>
      <c r="AO30" s="191"/>
      <c r="AP30" s="191"/>
    </row>
    <row r="31" spans="1:62" ht="13.5" customHeight="1" thickBot="1" x14ac:dyDescent="0.2">
      <c r="A31" s="524" t="s">
        <v>764</v>
      </c>
      <c r="B31" s="525"/>
      <c r="C31" s="525"/>
      <c r="D31" s="521" t="str">
        <f>IF(A30="","",INDEX(通常武器!$M:$M,MATCH(A30,通常武器!$B:$B,0)))</f>
        <v/>
      </c>
      <c r="E31" s="522"/>
      <c r="F31" s="522"/>
      <c r="G31" s="522"/>
      <c r="H31" s="522"/>
      <c r="I31" s="522"/>
      <c r="J31" s="522"/>
      <c r="K31" s="522"/>
      <c r="L31" s="522"/>
      <c r="M31" s="522"/>
      <c r="N31" s="522"/>
      <c r="O31" s="522"/>
      <c r="P31" s="522"/>
      <c r="Q31" s="522"/>
      <c r="R31" s="522"/>
      <c r="S31" s="522"/>
      <c r="T31" s="522"/>
      <c r="U31" s="522"/>
      <c r="V31" s="522"/>
      <c r="W31" s="522"/>
      <c r="X31" s="522"/>
      <c r="Y31" s="522"/>
      <c r="Z31" s="522"/>
      <c r="AA31" s="522"/>
      <c r="AB31" s="522"/>
      <c r="AC31" s="522"/>
      <c r="AD31" s="522"/>
      <c r="AE31" s="522"/>
      <c r="AF31" s="522"/>
      <c r="AG31" s="522"/>
      <c r="AH31" s="522"/>
      <c r="AI31" s="522"/>
      <c r="AJ31" s="522"/>
      <c r="AK31" s="523"/>
      <c r="AL31" s="500" t="b">
        <v>0</v>
      </c>
      <c r="AM31" s="501"/>
      <c r="AN31" s="501"/>
      <c r="AO31" s="191">
        <f>IF(AL31=TRUE,AH30,0)</f>
        <v>0</v>
      </c>
      <c r="AP31" s="191"/>
    </row>
    <row r="32" spans="1:62" ht="13.5" customHeight="1" thickBot="1" x14ac:dyDescent="0.2">
      <c r="A32" s="194"/>
      <c r="B32" s="194"/>
      <c r="C32" s="194"/>
      <c r="D32" s="194"/>
      <c r="E32" s="194"/>
      <c r="F32" s="194"/>
      <c r="G32" s="194"/>
      <c r="H32" s="194"/>
      <c r="I32" s="194"/>
      <c r="J32" s="108"/>
      <c r="K32" s="108"/>
      <c r="L32" s="108"/>
      <c r="M32" s="108"/>
      <c r="N32" s="108"/>
      <c r="O32" s="108"/>
      <c r="P32" s="108"/>
      <c r="Q32" s="108"/>
      <c r="R32" s="108"/>
      <c r="S32" s="108"/>
      <c r="T32" s="194"/>
      <c r="U32" s="194"/>
      <c r="V32" s="108"/>
      <c r="W32" s="108"/>
      <c r="X32" s="108"/>
      <c r="Y32" s="108"/>
      <c r="Z32" s="108"/>
      <c r="AA32" s="108"/>
      <c r="AB32" s="108"/>
      <c r="AC32" s="108"/>
      <c r="AD32" s="108"/>
      <c r="AE32" s="108"/>
      <c r="AF32" s="544" t="s">
        <v>637</v>
      </c>
      <c r="AG32" s="545"/>
      <c r="AH32" s="546">
        <f>SUM(AO27,AO29,AO31)</f>
        <v>0</v>
      </c>
      <c r="AI32" s="547"/>
      <c r="AJ32" s="528" t="str">
        <f>IF(A26="","",SUM(AJ26,AJ28,AJ30))</f>
        <v/>
      </c>
      <c r="AK32" s="529"/>
      <c r="AL32" s="193"/>
      <c r="AM32" s="193"/>
      <c r="AN32" s="193"/>
      <c r="AO32" s="193"/>
      <c r="AP32" s="191"/>
    </row>
    <row r="33" spans="1:45" ht="13.5" customHeight="1" thickBot="1" x14ac:dyDescent="0.2">
      <c r="A33" s="395" t="s">
        <v>2363</v>
      </c>
      <c r="B33" s="396"/>
      <c r="C33" s="396"/>
      <c r="D33" s="396"/>
      <c r="E33" s="396"/>
      <c r="F33" s="396"/>
      <c r="G33" s="397"/>
      <c r="H33" s="109"/>
      <c r="I33" s="109"/>
      <c r="J33" s="109"/>
      <c r="K33" s="109"/>
      <c r="L33" s="109"/>
      <c r="M33" s="109"/>
      <c r="N33" s="190"/>
      <c r="O33" s="190"/>
      <c r="P33" s="195"/>
      <c r="Q33" s="195"/>
      <c r="R33" s="195"/>
      <c r="S33" s="195"/>
      <c r="T33" s="195"/>
      <c r="U33" s="195"/>
      <c r="V33" s="195"/>
      <c r="W33" s="195"/>
      <c r="X33" s="106"/>
      <c r="Y33" s="106"/>
      <c r="Z33" s="106"/>
      <c r="AA33" s="106"/>
      <c r="AB33" s="195"/>
      <c r="AC33" s="195"/>
      <c r="AD33" s="195"/>
      <c r="AE33" s="195"/>
      <c r="AF33" s="106"/>
      <c r="AG33" s="106"/>
      <c r="AH33" s="195"/>
      <c r="AI33" s="195"/>
      <c r="AJ33" s="195"/>
      <c r="AK33" s="195"/>
      <c r="AL33" s="109"/>
      <c r="AM33" s="109"/>
      <c r="AN33" s="109"/>
      <c r="AO33" s="193"/>
      <c r="AP33" s="191"/>
      <c r="AQ33" s="191"/>
      <c r="AR33" s="105"/>
      <c r="AS33" s="105"/>
    </row>
    <row r="34" spans="1:45" ht="13.5" customHeight="1" thickBot="1" x14ac:dyDescent="0.2">
      <c r="A34" s="532"/>
      <c r="B34" s="533"/>
      <c r="C34" s="533"/>
      <c r="D34" s="533"/>
      <c r="E34" s="533"/>
      <c r="F34" s="533"/>
      <c r="G34" s="534"/>
      <c r="H34" s="106"/>
      <c r="I34" s="106"/>
      <c r="J34" s="106"/>
      <c r="K34" s="106"/>
      <c r="L34" s="106"/>
      <c r="M34" s="106"/>
      <c r="N34" s="106"/>
      <c r="O34" s="106"/>
      <c r="P34" s="108"/>
      <c r="Q34" s="108"/>
      <c r="R34" s="108"/>
      <c r="S34" s="108"/>
      <c r="T34" s="566" t="s">
        <v>2364</v>
      </c>
      <c r="U34" s="567"/>
      <c r="V34" s="567"/>
      <c r="W34" s="567"/>
      <c r="X34" s="567"/>
      <c r="Y34" s="567"/>
      <c r="Z34" s="567"/>
      <c r="AA34" s="567"/>
      <c r="AB34" s="567"/>
      <c r="AC34" s="567"/>
      <c r="AD34" s="567"/>
      <c r="AE34" s="568"/>
      <c r="AF34" s="106"/>
      <c r="AG34" s="106"/>
      <c r="AH34" s="108"/>
      <c r="AI34" s="108"/>
      <c r="AJ34" s="192"/>
      <c r="AK34" s="192"/>
      <c r="AL34" s="193"/>
      <c r="AM34" s="193"/>
      <c r="AN34" s="193"/>
      <c r="AO34" s="193"/>
      <c r="AP34" s="191"/>
      <c r="AQ34" s="191"/>
      <c r="AR34" s="105"/>
      <c r="AS34" s="105"/>
    </row>
    <row r="35" spans="1:45" ht="13.5" customHeight="1" thickBot="1" x14ac:dyDescent="0.2">
      <c r="A35" s="553" t="s">
        <v>336</v>
      </c>
      <c r="B35" s="554"/>
      <c r="C35" s="554"/>
      <c r="D35" s="554"/>
      <c r="E35" s="554"/>
      <c r="F35" s="554"/>
      <c r="G35" s="554"/>
      <c r="H35" s="554"/>
      <c r="I35" s="554"/>
      <c r="J35" s="554" t="s">
        <v>337</v>
      </c>
      <c r="K35" s="554"/>
      <c r="L35" s="554"/>
      <c r="M35" s="554"/>
      <c r="N35" s="554"/>
      <c r="O35" s="554"/>
      <c r="P35" s="555" t="s">
        <v>805</v>
      </c>
      <c r="Q35" s="555"/>
      <c r="R35" s="555"/>
      <c r="S35" s="556"/>
      <c r="T35" s="557" t="s">
        <v>751</v>
      </c>
      <c r="U35" s="557"/>
      <c r="V35" s="557"/>
      <c r="W35" s="557" t="s">
        <v>752</v>
      </c>
      <c r="X35" s="557"/>
      <c r="Y35" s="557"/>
      <c r="Z35" s="557" t="s">
        <v>753</v>
      </c>
      <c r="AA35" s="557"/>
      <c r="AB35" s="557"/>
      <c r="AC35" s="557" t="s">
        <v>754</v>
      </c>
      <c r="AD35" s="557"/>
      <c r="AE35" s="558"/>
      <c r="AF35" s="555" t="s">
        <v>806</v>
      </c>
      <c r="AG35" s="555"/>
      <c r="AH35" s="555"/>
      <c r="AI35" s="539" t="s">
        <v>990</v>
      </c>
      <c r="AJ35" s="539"/>
      <c r="AK35" s="540"/>
      <c r="AL35" s="109"/>
      <c r="AM35" s="109"/>
      <c r="AN35" s="109"/>
      <c r="AO35" s="193" t="s">
        <v>2364</v>
      </c>
      <c r="AP35" s="191"/>
      <c r="AQ35" s="191"/>
      <c r="AR35" s="105"/>
      <c r="AS35" s="105" t="s">
        <v>806</v>
      </c>
    </row>
    <row r="36" spans="1:45" ht="13.5" customHeight="1" x14ac:dyDescent="0.15">
      <c r="A36" s="551"/>
      <c r="B36" s="552"/>
      <c r="C36" s="552"/>
      <c r="D36" s="552"/>
      <c r="E36" s="552"/>
      <c r="F36" s="552"/>
      <c r="G36" s="552"/>
      <c r="H36" s="552"/>
      <c r="I36" s="552"/>
      <c r="J36" s="548" t="str">
        <f>IF(A36="","",INDEX(防具!$C:$C,MATCH(A36,防具!$B:$B,0)))</f>
        <v/>
      </c>
      <c r="K36" s="548"/>
      <c r="L36" s="548"/>
      <c r="M36" s="548"/>
      <c r="N36" s="548"/>
      <c r="O36" s="548"/>
      <c r="P36" s="543" t="str">
        <f>IF(A36="","",INDEX(防具!$D:$D,MATCH(A36,防具!$B:$B,0)))</f>
        <v/>
      </c>
      <c r="Q36" s="543"/>
      <c r="R36" s="543"/>
      <c r="S36" s="543"/>
      <c r="T36" s="543" t="str">
        <f>IF(A36="","",INDEX(防具!$E:$E,MATCH(A36,防具!$B:$B,0)))</f>
        <v/>
      </c>
      <c r="U36" s="543"/>
      <c r="V36" s="543"/>
      <c r="W36" s="543" t="str">
        <f>IF(A36="","",INDEX(防具!$F:$F,MATCH(A36,防具!$B:$B,0)))</f>
        <v/>
      </c>
      <c r="X36" s="543"/>
      <c r="Y36" s="543"/>
      <c r="Z36" s="543" t="str">
        <f>IF(A36="","",INDEX(防具!$G:$G,MATCH(A36,防具!$B:$B,0)))</f>
        <v/>
      </c>
      <c r="AA36" s="543"/>
      <c r="AB36" s="543"/>
      <c r="AC36" s="543" t="str">
        <f>IF(A36="","",INDEX(防具!$H:$H,MATCH(A36,防具!$B:$B,0)))</f>
        <v/>
      </c>
      <c r="AD36" s="543"/>
      <c r="AE36" s="543"/>
      <c r="AF36" s="543" t="str">
        <f>IF(A36="","",INDEX(防具!$I:$I,MATCH(A36,防具!$B:$B,0)))</f>
        <v/>
      </c>
      <c r="AG36" s="543"/>
      <c r="AH36" s="543"/>
      <c r="AI36" s="810" t="str">
        <f>IF(A36="","",IF(INDEX(防具!$J:$J,MATCH(A36,防具!$B:$B,0))&lt;=500,0,INDEX(防具!$J:$J,MATCH(A36,防具!$B:$B,0))))</f>
        <v/>
      </c>
      <c r="AJ36" s="810"/>
      <c r="AK36" s="811"/>
      <c r="AL36" s="105"/>
      <c r="AM36" s="105"/>
      <c r="AN36" s="105"/>
      <c r="AO36" s="106" t="s">
        <v>751</v>
      </c>
      <c r="AP36" s="106" t="s">
        <v>752</v>
      </c>
      <c r="AQ36" s="106" t="s">
        <v>753</v>
      </c>
      <c r="AR36" s="106" t="s">
        <v>2366</v>
      </c>
      <c r="AS36" s="106"/>
    </row>
    <row r="37" spans="1:45" ht="13.5" customHeight="1" thickBot="1" x14ac:dyDescent="0.2">
      <c r="A37" s="535" t="s">
        <v>764</v>
      </c>
      <c r="B37" s="536"/>
      <c r="C37" s="536"/>
      <c r="D37" s="537" t="str">
        <f>IF(A36="","",INDEX(防具!$K:$K,MATCH(A36,防具!$B:$B,0)))</f>
        <v/>
      </c>
      <c r="E37" s="537"/>
      <c r="F37" s="537"/>
      <c r="G37" s="537"/>
      <c r="H37" s="537"/>
      <c r="I37" s="537"/>
      <c r="J37" s="537"/>
      <c r="K37" s="537"/>
      <c r="L37" s="537"/>
      <c r="M37" s="537"/>
      <c r="N37" s="537"/>
      <c r="O37" s="537"/>
      <c r="P37" s="537"/>
      <c r="Q37" s="537"/>
      <c r="R37" s="537"/>
      <c r="S37" s="537"/>
      <c r="T37" s="537"/>
      <c r="U37" s="537"/>
      <c r="V37" s="537"/>
      <c r="W37" s="537"/>
      <c r="X37" s="537"/>
      <c r="Y37" s="537"/>
      <c r="Z37" s="537"/>
      <c r="AA37" s="537"/>
      <c r="AB37" s="537"/>
      <c r="AC37" s="537"/>
      <c r="AD37" s="537"/>
      <c r="AE37" s="537"/>
      <c r="AF37" s="537"/>
      <c r="AG37" s="537"/>
      <c r="AH37" s="537"/>
      <c r="AI37" s="537"/>
      <c r="AJ37" s="537"/>
      <c r="AK37" s="538"/>
      <c r="AL37" s="527" t="b">
        <v>1</v>
      </c>
      <c r="AM37" s="527"/>
      <c r="AN37" s="527"/>
      <c r="AO37" s="106" t="str">
        <f>IF(AL37=TRUE,T36,0)</f>
        <v/>
      </c>
      <c r="AP37" s="106" t="str">
        <f>IF(AL37=TRUE,W36,0)</f>
        <v/>
      </c>
      <c r="AQ37" s="106" t="str">
        <f>IF(AL37=TRUE,Z36,0)</f>
        <v/>
      </c>
      <c r="AR37" s="196" t="str">
        <f>IF(AL37=TRUE,AC36,0)</f>
        <v/>
      </c>
      <c r="AS37" s="106" t="str">
        <f>IF(AL37=TRUE,AF36,0)</f>
        <v/>
      </c>
    </row>
    <row r="38" spans="1:45" ht="13.5" customHeight="1" x14ac:dyDescent="0.15">
      <c r="A38" s="551"/>
      <c r="B38" s="552"/>
      <c r="C38" s="552"/>
      <c r="D38" s="552"/>
      <c r="E38" s="552"/>
      <c r="F38" s="552"/>
      <c r="G38" s="552"/>
      <c r="H38" s="552"/>
      <c r="I38" s="552"/>
      <c r="J38" s="548" t="str">
        <f>IF(A38="","",INDEX(防具!$C:$C,MATCH(A38,防具!$B:$B,0)))</f>
        <v/>
      </c>
      <c r="K38" s="548"/>
      <c r="L38" s="548"/>
      <c r="M38" s="548"/>
      <c r="N38" s="548"/>
      <c r="O38" s="548"/>
      <c r="P38" s="543" t="str">
        <f>IF(A38="","",INDEX(防具!$D:$D,MATCH(A38,防具!$B:$B,0)))</f>
        <v/>
      </c>
      <c r="Q38" s="543"/>
      <c r="R38" s="543"/>
      <c r="S38" s="543"/>
      <c r="T38" s="543" t="str">
        <f>IF(A38="","",INDEX(防具!$E:$E,MATCH(A38,防具!$B:$B,0)))</f>
        <v/>
      </c>
      <c r="U38" s="543"/>
      <c r="V38" s="543"/>
      <c r="W38" s="543" t="str">
        <f>IF(A38="","",INDEX(防具!$F:$F,MATCH(A38,防具!$B:$B,0)))</f>
        <v/>
      </c>
      <c r="X38" s="543"/>
      <c r="Y38" s="543"/>
      <c r="Z38" s="543" t="str">
        <f>IF(A38="","",INDEX(防具!$G:$G,MATCH(A38,防具!$B:$B,0)))</f>
        <v/>
      </c>
      <c r="AA38" s="543"/>
      <c r="AB38" s="543"/>
      <c r="AC38" s="543" t="str">
        <f>IF(A38="","",INDEX(防具!$H:$H,MATCH(A38,防具!$B:$B,0)))</f>
        <v/>
      </c>
      <c r="AD38" s="543"/>
      <c r="AE38" s="543"/>
      <c r="AF38" s="543" t="str">
        <f>IF(A38="","",INDEX(防具!$I:$I,MATCH(A38,防具!$B:$B,0)))</f>
        <v/>
      </c>
      <c r="AG38" s="543"/>
      <c r="AH38" s="543"/>
      <c r="AI38" s="541" t="str">
        <f>IF(A38="","",INDEX(防具!$J:$J,MATCH(A38,防具!$B:$B,0)))</f>
        <v/>
      </c>
      <c r="AJ38" s="541"/>
      <c r="AK38" s="542"/>
      <c r="AL38" s="105"/>
      <c r="AM38" s="105"/>
      <c r="AN38" s="105"/>
      <c r="AO38" s="106" t="s">
        <v>751</v>
      </c>
      <c r="AP38" s="106" t="s">
        <v>752</v>
      </c>
      <c r="AQ38" s="106" t="s">
        <v>753</v>
      </c>
      <c r="AR38" s="106" t="s">
        <v>2366</v>
      </c>
      <c r="AS38" s="106"/>
    </row>
    <row r="39" spans="1:45" ht="13.5" customHeight="1" thickBot="1" x14ac:dyDescent="0.2">
      <c r="A39" s="524" t="s">
        <v>764</v>
      </c>
      <c r="B39" s="525"/>
      <c r="C39" s="525"/>
      <c r="D39" s="549" t="str">
        <f>IF(A38="","",INDEX(防具!$K:$K,MATCH(A38,防具!$B:$B,0)))</f>
        <v/>
      </c>
      <c r="E39" s="549"/>
      <c r="F39" s="549"/>
      <c r="G39" s="549"/>
      <c r="H39" s="549"/>
      <c r="I39" s="549"/>
      <c r="J39" s="549"/>
      <c r="K39" s="549"/>
      <c r="L39" s="549"/>
      <c r="M39" s="549"/>
      <c r="N39" s="549"/>
      <c r="O39" s="549"/>
      <c r="P39" s="549"/>
      <c r="Q39" s="549"/>
      <c r="R39" s="549"/>
      <c r="S39" s="549"/>
      <c r="T39" s="549"/>
      <c r="U39" s="549"/>
      <c r="V39" s="549"/>
      <c r="W39" s="549"/>
      <c r="X39" s="549"/>
      <c r="Y39" s="549"/>
      <c r="Z39" s="549"/>
      <c r="AA39" s="549"/>
      <c r="AB39" s="549"/>
      <c r="AC39" s="549"/>
      <c r="AD39" s="549"/>
      <c r="AE39" s="549"/>
      <c r="AF39" s="549"/>
      <c r="AG39" s="549"/>
      <c r="AH39" s="549"/>
      <c r="AI39" s="549"/>
      <c r="AJ39" s="549"/>
      <c r="AK39" s="550"/>
      <c r="AL39" s="527" t="b">
        <v>1</v>
      </c>
      <c r="AM39" s="527"/>
      <c r="AN39" s="527"/>
      <c r="AO39" s="106" t="str">
        <f>IF(AL39=TRUE,T38,0)</f>
        <v/>
      </c>
      <c r="AP39" s="106" t="str">
        <f>IF(AL39=TRUE,W38,0)</f>
        <v/>
      </c>
      <c r="AQ39" s="106" t="str">
        <f>IF(AL39=TRUE,Z38,0)</f>
        <v/>
      </c>
      <c r="AR39" s="196" t="str">
        <f>IF(AL39=TRUE,AC38,0)</f>
        <v/>
      </c>
      <c r="AS39" s="106" t="str">
        <f>IF(AL39=TRUE,AF38,0)</f>
        <v/>
      </c>
    </row>
    <row r="40" spans="1:45" ht="13.5" customHeight="1" x14ac:dyDescent="0.15">
      <c r="A40" s="530"/>
      <c r="B40" s="531"/>
      <c r="C40" s="531"/>
      <c r="D40" s="531"/>
      <c r="E40" s="531"/>
      <c r="F40" s="531"/>
      <c r="G40" s="531"/>
      <c r="H40" s="531"/>
      <c r="I40" s="531"/>
      <c r="J40" s="569" t="str">
        <f>IF(A40="","",INDEX(防具!$C:$C,MATCH(A40,防具!$B:$B,0)))</f>
        <v/>
      </c>
      <c r="K40" s="569"/>
      <c r="L40" s="569"/>
      <c r="M40" s="569"/>
      <c r="N40" s="569"/>
      <c r="O40" s="569"/>
      <c r="P40" s="517" t="str">
        <f>IF(A40="","",INDEX(防具!$D:$D,MATCH(A40,防具!$B:$B,0)))</f>
        <v/>
      </c>
      <c r="Q40" s="517"/>
      <c r="R40" s="517"/>
      <c r="S40" s="517"/>
      <c r="T40" s="517" t="str">
        <f>IF(A40="","",INDEX(防具!$E:$E,MATCH(A40,防具!$B:$B,0)))</f>
        <v/>
      </c>
      <c r="U40" s="517"/>
      <c r="V40" s="517"/>
      <c r="W40" s="517" t="str">
        <f>IF(A40="","",INDEX(防具!$F:$F,MATCH(A40,防具!$B:$B,0)))</f>
        <v/>
      </c>
      <c r="X40" s="517"/>
      <c r="Y40" s="517"/>
      <c r="Z40" s="517" t="str">
        <f>IF(A40="","",INDEX(防具!$G:$G,MATCH(A40,防具!$B:$B,0)))</f>
        <v/>
      </c>
      <c r="AA40" s="517"/>
      <c r="AB40" s="517"/>
      <c r="AC40" s="517" t="str">
        <f>IF(A40="","",INDEX(防具!$H:$H,MATCH(A40,防具!$B:$B,0)))</f>
        <v/>
      </c>
      <c r="AD40" s="517"/>
      <c r="AE40" s="517"/>
      <c r="AF40" s="517" t="str">
        <f>IF(A40="","",INDEX(防具!$I:$I,MATCH(A40,防具!$B:$B,0)))</f>
        <v/>
      </c>
      <c r="AG40" s="517"/>
      <c r="AH40" s="517"/>
      <c r="AI40" s="519" t="str">
        <f>IF(A40="","",INDEX(防具!$J:$J,MATCH(A40,防具!$B:$B,0)))</f>
        <v/>
      </c>
      <c r="AJ40" s="519"/>
      <c r="AK40" s="520"/>
      <c r="AL40" s="105"/>
      <c r="AM40" s="105"/>
      <c r="AN40" s="105"/>
      <c r="AO40" s="106" t="s">
        <v>751</v>
      </c>
      <c r="AP40" s="106" t="s">
        <v>752</v>
      </c>
      <c r="AQ40" s="106" t="s">
        <v>753</v>
      </c>
      <c r="AR40" s="106" t="s">
        <v>2366</v>
      </c>
      <c r="AS40" s="106"/>
    </row>
    <row r="41" spans="1:45" ht="13.5" customHeight="1" thickBot="1" x14ac:dyDescent="0.2">
      <c r="A41" s="535" t="s">
        <v>764</v>
      </c>
      <c r="B41" s="536"/>
      <c r="C41" s="536"/>
      <c r="D41" s="537" t="str">
        <f>IF(A40="","",INDEX(防具!$K:$K,MATCH(A40,防具!$B:$B,0)))</f>
        <v/>
      </c>
      <c r="E41" s="537"/>
      <c r="F41" s="537"/>
      <c r="G41" s="537"/>
      <c r="H41" s="537"/>
      <c r="I41" s="537"/>
      <c r="J41" s="537"/>
      <c r="K41" s="537"/>
      <c r="L41" s="537"/>
      <c r="M41" s="537"/>
      <c r="N41" s="537"/>
      <c r="O41" s="537"/>
      <c r="P41" s="537"/>
      <c r="Q41" s="537"/>
      <c r="R41" s="537"/>
      <c r="S41" s="537"/>
      <c r="T41" s="537"/>
      <c r="U41" s="537"/>
      <c r="V41" s="537"/>
      <c r="W41" s="537"/>
      <c r="X41" s="537"/>
      <c r="Y41" s="537"/>
      <c r="Z41" s="537"/>
      <c r="AA41" s="537"/>
      <c r="AB41" s="537"/>
      <c r="AC41" s="537"/>
      <c r="AD41" s="537"/>
      <c r="AE41" s="537"/>
      <c r="AF41" s="537"/>
      <c r="AG41" s="537"/>
      <c r="AH41" s="537"/>
      <c r="AI41" s="537"/>
      <c r="AJ41" s="537"/>
      <c r="AK41" s="538"/>
      <c r="AL41" s="527" t="b">
        <v>1</v>
      </c>
      <c r="AM41" s="527"/>
      <c r="AN41" s="527"/>
      <c r="AO41" s="106" t="str">
        <f>IF(AL41=TRUE,T40,0)</f>
        <v/>
      </c>
      <c r="AP41" s="106" t="str">
        <f>IF(AL41=TRUE,W40,0)</f>
        <v/>
      </c>
      <c r="AQ41" s="106" t="str">
        <f>IF(AL41=TRUE,Z40,0)</f>
        <v/>
      </c>
      <c r="AR41" s="196" t="str">
        <f>IF(AL41=TRUE,AC40,0)</f>
        <v/>
      </c>
      <c r="AS41" s="106" t="str">
        <f>IF(AL41=TRUE,AF40,0)</f>
        <v/>
      </c>
    </row>
    <row r="42" spans="1:45" ht="13.5" customHeight="1" x14ac:dyDescent="0.15">
      <c r="A42" s="551"/>
      <c r="B42" s="552"/>
      <c r="C42" s="552"/>
      <c r="D42" s="552"/>
      <c r="E42" s="552"/>
      <c r="F42" s="552"/>
      <c r="G42" s="552"/>
      <c r="H42" s="552"/>
      <c r="I42" s="552"/>
      <c r="J42" s="548" t="str">
        <f>IF(A42="","",INDEX(防具!$C:$C,MATCH(A42,防具!$B:$B,0)))</f>
        <v/>
      </c>
      <c r="K42" s="548"/>
      <c r="L42" s="548"/>
      <c r="M42" s="548"/>
      <c r="N42" s="548"/>
      <c r="O42" s="548"/>
      <c r="P42" s="543" t="str">
        <f>IF(A42="","",INDEX(防具!$D:$D,MATCH(A42,防具!$B:$B,0)))</f>
        <v/>
      </c>
      <c r="Q42" s="543"/>
      <c r="R42" s="543"/>
      <c r="S42" s="543"/>
      <c r="T42" s="543" t="str">
        <f>IF(A42="","",INDEX(防具!$E:$E,MATCH(A42,防具!$B:$B,0)))</f>
        <v/>
      </c>
      <c r="U42" s="543"/>
      <c r="V42" s="543"/>
      <c r="W42" s="543" t="str">
        <f>IF(A42="","",INDEX(防具!$F:$F,MATCH(A42,防具!$B:$B,0)))</f>
        <v/>
      </c>
      <c r="X42" s="543"/>
      <c r="Y42" s="543"/>
      <c r="Z42" s="543" t="str">
        <f>IF(A42="","",INDEX(防具!$G:$G,MATCH(A42,防具!$B:$B,0)))</f>
        <v/>
      </c>
      <c r="AA42" s="543"/>
      <c r="AB42" s="543"/>
      <c r="AC42" s="543" t="str">
        <f>IF(A42="","",INDEX(防具!$H:$H,MATCH(A42,防具!$B:$B,0)))</f>
        <v/>
      </c>
      <c r="AD42" s="543"/>
      <c r="AE42" s="543"/>
      <c r="AF42" s="543" t="str">
        <f>IF(A42="","",INDEX(防具!$I:$I,MATCH(A42,防具!$B:$B,0)))</f>
        <v/>
      </c>
      <c r="AG42" s="543"/>
      <c r="AH42" s="543"/>
      <c r="AI42" s="541" t="str">
        <f>IF(A42="","",INDEX(防具!$J:$J,MATCH(A42,防具!$B:$B,0)))</f>
        <v/>
      </c>
      <c r="AJ42" s="541"/>
      <c r="AK42" s="542"/>
      <c r="AL42" s="105"/>
      <c r="AM42" s="105"/>
      <c r="AN42" s="105"/>
      <c r="AO42" s="106" t="s">
        <v>751</v>
      </c>
      <c r="AP42" s="106" t="s">
        <v>752</v>
      </c>
      <c r="AQ42" s="106" t="s">
        <v>753</v>
      </c>
      <c r="AR42" s="106" t="s">
        <v>2366</v>
      </c>
      <c r="AS42" s="106"/>
    </row>
    <row r="43" spans="1:45" ht="13.5" customHeight="1" thickBot="1" x14ac:dyDescent="0.2">
      <c r="A43" s="524" t="s">
        <v>764</v>
      </c>
      <c r="B43" s="525"/>
      <c r="C43" s="525"/>
      <c r="D43" s="549" t="str">
        <f>IF(A42="","",INDEX(防具!$K:$K,MATCH(A42,防具!$B:$B,0)))</f>
        <v/>
      </c>
      <c r="E43" s="549"/>
      <c r="F43" s="549"/>
      <c r="G43" s="549"/>
      <c r="H43" s="549"/>
      <c r="I43" s="549"/>
      <c r="J43" s="549"/>
      <c r="K43" s="549"/>
      <c r="L43" s="549"/>
      <c r="M43" s="549"/>
      <c r="N43" s="549"/>
      <c r="O43" s="549"/>
      <c r="P43" s="549"/>
      <c r="Q43" s="549"/>
      <c r="R43" s="549"/>
      <c r="S43" s="549"/>
      <c r="T43" s="549"/>
      <c r="U43" s="549"/>
      <c r="V43" s="549"/>
      <c r="W43" s="549"/>
      <c r="X43" s="549"/>
      <c r="Y43" s="549"/>
      <c r="Z43" s="549"/>
      <c r="AA43" s="549"/>
      <c r="AB43" s="549"/>
      <c r="AC43" s="549"/>
      <c r="AD43" s="549"/>
      <c r="AE43" s="549"/>
      <c r="AF43" s="549"/>
      <c r="AG43" s="549"/>
      <c r="AH43" s="549"/>
      <c r="AI43" s="549"/>
      <c r="AJ43" s="549"/>
      <c r="AK43" s="550"/>
      <c r="AL43" s="527" t="b">
        <v>1</v>
      </c>
      <c r="AM43" s="527"/>
      <c r="AN43" s="527"/>
      <c r="AO43" s="106" t="str">
        <f>IF(AL43=TRUE,T42,0)</f>
        <v/>
      </c>
      <c r="AP43" s="106" t="str">
        <f>IF(AL43=TRUE,W42,0)</f>
        <v/>
      </c>
      <c r="AQ43" s="106" t="str">
        <f>IF(AL43=TRUE,Z42,0)</f>
        <v/>
      </c>
      <c r="AR43" s="196" t="str">
        <f>IF(AL43=TRUE,AC42,0)</f>
        <v/>
      </c>
      <c r="AS43" s="106" t="str">
        <f>IF(AL43=TRUE,AF42,0)</f>
        <v/>
      </c>
    </row>
    <row r="44" spans="1:45" ht="13.5" customHeight="1" x14ac:dyDescent="0.15">
      <c r="A44" s="530"/>
      <c r="B44" s="531"/>
      <c r="C44" s="531"/>
      <c r="D44" s="531"/>
      <c r="E44" s="531"/>
      <c r="F44" s="531"/>
      <c r="G44" s="531"/>
      <c r="H44" s="531"/>
      <c r="I44" s="531"/>
      <c r="J44" s="569" t="str">
        <f>IF(A44="","",INDEX(防具!$C:$C,MATCH(A44,防具!$B:$B,0)))</f>
        <v/>
      </c>
      <c r="K44" s="569"/>
      <c r="L44" s="569"/>
      <c r="M44" s="569"/>
      <c r="N44" s="569"/>
      <c r="O44" s="569"/>
      <c r="P44" s="517" t="str">
        <f>IF(A44="","",INDEX(防具!$D:$D,MATCH(A44,防具!$B:$B,0)))</f>
        <v/>
      </c>
      <c r="Q44" s="517"/>
      <c r="R44" s="517"/>
      <c r="S44" s="517"/>
      <c r="T44" s="517" t="str">
        <f>IF(A44="","",INDEX(防具!$E:$E,MATCH(A44,防具!$B:$B,0)))</f>
        <v/>
      </c>
      <c r="U44" s="517"/>
      <c r="V44" s="517"/>
      <c r="W44" s="517" t="str">
        <f>IF(A44="","",INDEX(防具!$F:$F,MATCH(A44,防具!$B:$B,0)))</f>
        <v/>
      </c>
      <c r="X44" s="517"/>
      <c r="Y44" s="517"/>
      <c r="Z44" s="517" t="str">
        <f>IF(A44="","",INDEX(防具!$G:$G,MATCH(A44,防具!$B:$B,0)))</f>
        <v/>
      </c>
      <c r="AA44" s="517"/>
      <c r="AB44" s="517"/>
      <c r="AC44" s="517" t="str">
        <f>IF(A44="","",INDEX(防具!$H:$H,MATCH(A44,防具!$B:$B,0)))</f>
        <v/>
      </c>
      <c r="AD44" s="517"/>
      <c r="AE44" s="517"/>
      <c r="AF44" s="517" t="str">
        <f>IF(A44="","",INDEX(防具!$I:$I,MATCH(A44,防具!$B:$B,0)))</f>
        <v/>
      </c>
      <c r="AG44" s="517"/>
      <c r="AH44" s="517"/>
      <c r="AI44" s="519" t="str">
        <f>IF(A44="","",INDEX(防具!$J:$J,MATCH(A44,防具!$B:$B,0)))</f>
        <v/>
      </c>
      <c r="AJ44" s="519"/>
      <c r="AK44" s="520"/>
      <c r="AL44" s="105"/>
      <c r="AM44" s="105"/>
      <c r="AN44" s="105"/>
      <c r="AO44" s="106" t="s">
        <v>751</v>
      </c>
      <c r="AP44" s="106" t="s">
        <v>752</v>
      </c>
      <c r="AQ44" s="106" t="s">
        <v>753</v>
      </c>
      <c r="AR44" s="106" t="s">
        <v>2366</v>
      </c>
      <c r="AS44" s="106"/>
    </row>
    <row r="45" spans="1:45" ht="13.5" customHeight="1" thickBot="1" x14ac:dyDescent="0.2">
      <c r="A45" s="524" t="s">
        <v>764</v>
      </c>
      <c r="B45" s="525"/>
      <c r="C45" s="525"/>
      <c r="D45" s="549" t="str">
        <f>IF(A44="","",INDEX(防具!$K:$K,MATCH(A44,防具!$B:$B,0)))</f>
        <v/>
      </c>
      <c r="E45" s="549"/>
      <c r="F45" s="549"/>
      <c r="G45" s="549"/>
      <c r="H45" s="549"/>
      <c r="I45" s="549"/>
      <c r="J45" s="549"/>
      <c r="K45" s="549"/>
      <c r="L45" s="549"/>
      <c r="M45" s="549"/>
      <c r="N45" s="549"/>
      <c r="O45" s="549"/>
      <c r="P45" s="549"/>
      <c r="Q45" s="549"/>
      <c r="R45" s="549"/>
      <c r="S45" s="549"/>
      <c r="T45" s="549"/>
      <c r="U45" s="549"/>
      <c r="V45" s="549"/>
      <c r="W45" s="549"/>
      <c r="X45" s="549"/>
      <c r="Y45" s="549"/>
      <c r="Z45" s="549"/>
      <c r="AA45" s="549"/>
      <c r="AB45" s="549"/>
      <c r="AC45" s="549"/>
      <c r="AD45" s="549"/>
      <c r="AE45" s="549"/>
      <c r="AF45" s="549"/>
      <c r="AG45" s="549"/>
      <c r="AH45" s="549"/>
      <c r="AI45" s="549"/>
      <c r="AJ45" s="549"/>
      <c r="AK45" s="550"/>
      <c r="AL45" s="527" t="b">
        <v>1</v>
      </c>
      <c r="AM45" s="527"/>
      <c r="AN45" s="527"/>
      <c r="AO45" s="106" t="str">
        <f>IF(AL45=TRUE,T44,0)</f>
        <v/>
      </c>
      <c r="AP45" s="106" t="str">
        <f>IF(AL45=TRUE,W44,0)</f>
        <v/>
      </c>
      <c r="AQ45" s="106" t="str">
        <f>IF(AL45=TRUE,Z44,0)</f>
        <v/>
      </c>
      <c r="AR45" s="196" t="str">
        <f>IF(AL45=TRUE,AC44,0)</f>
        <v/>
      </c>
      <c r="AS45" s="106" t="str">
        <f>IF(AL45=TRUE,AF44,0)</f>
        <v/>
      </c>
    </row>
    <row r="46" spans="1:45" ht="13.5" customHeight="1" x14ac:dyDescent="0.15">
      <c r="A46" s="551"/>
      <c r="B46" s="552"/>
      <c r="C46" s="552"/>
      <c r="D46" s="552"/>
      <c r="E46" s="552"/>
      <c r="F46" s="552"/>
      <c r="G46" s="552"/>
      <c r="H46" s="552"/>
      <c r="I46" s="552"/>
      <c r="J46" s="548" t="str">
        <f>IF(A46="","",INDEX(防具!$C:$C,MATCH(A46,防具!$B:$B,0)))</f>
        <v/>
      </c>
      <c r="K46" s="548"/>
      <c r="L46" s="548"/>
      <c r="M46" s="548"/>
      <c r="N46" s="548"/>
      <c r="O46" s="548"/>
      <c r="P46" s="543" t="str">
        <f>IF(A46="","",INDEX(防具!$D:$D,MATCH(A46,防具!$B:$B,0)))</f>
        <v/>
      </c>
      <c r="Q46" s="543"/>
      <c r="R46" s="543"/>
      <c r="S46" s="543"/>
      <c r="T46" s="543" t="str">
        <f>IF(A46="","",INDEX(防具!$E:$E,MATCH(A46,防具!$B:$B,0)))</f>
        <v/>
      </c>
      <c r="U46" s="543"/>
      <c r="V46" s="543"/>
      <c r="W46" s="543" t="str">
        <f>IF(A46="","",INDEX(防具!$F:$F,MATCH(A46,防具!$B:$B,0)))</f>
        <v/>
      </c>
      <c r="X46" s="543"/>
      <c r="Y46" s="543"/>
      <c r="Z46" s="543" t="str">
        <f>IF(A46="","",INDEX(防具!$G:$G,MATCH(A46,防具!$B:$B,0)))</f>
        <v/>
      </c>
      <c r="AA46" s="543"/>
      <c r="AB46" s="543"/>
      <c r="AC46" s="543" t="str">
        <f>IF(A46="","",INDEX(防具!$H:$H,MATCH(A46,防具!$B:$B,0)))</f>
        <v/>
      </c>
      <c r="AD46" s="543"/>
      <c r="AE46" s="543"/>
      <c r="AF46" s="543" t="str">
        <f>IF(A46="","",INDEX(防具!$I:$I,MATCH(A46,防具!$B:$B,0)))</f>
        <v/>
      </c>
      <c r="AG46" s="543"/>
      <c r="AH46" s="543"/>
      <c r="AI46" s="541" t="str">
        <f>IF(A46="","",INDEX(防具!$J:$J,MATCH(A46,防具!$B:$B,0)))</f>
        <v/>
      </c>
      <c r="AJ46" s="541"/>
      <c r="AK46" s="542"/>
      <c r="AL46" s="105"/>
      <c r="AM46" s="105"/>
      <c r="AN46" s="105"/>
      <c r="AO46" s="106" t="s">
        <v>751</v>
      </c>
      <c r="AP46" s="106" t="s">
        <v>752</v>
      </c>
      <c r="AQ46" s="106" t="s">
        <v>753</v>
      </c>
      <c r="AR46" s="106" t="s">
        <v>2366</v>
      </c>
      <c r="AS46" s="106"/>
    </row>
    <row r="47" spans="1:45" ht="13.5" customHeight="1" thickBot="1" x14ac:dyDescent="0.2">
      <c r="A47" s="524" t="s">
        <v>764</v>
      </c>
      <c r="B47" s="525"/>
      <c r="C47" s="525"/>
      <c r="D47" s="549" t="str">
        <f>IF(A46="","",INDEX(防具!$K:$K,MATCH(A46,防具!$B:$B,0)))</f>
        <v/>
      </c>
      <c r="E47" s="549"/>
      <c r="F47" s="549"/>
      <c r="G47" s="549"/>
      <c r="H47" s="549"/>
      <c r="I47" s="549"/>
      <c r="J47" s="549"/>
      <c r="K47" s="549"/>
      <c r="L47" s="549"/>
      <c r="M47" s="549"/>
      <c r="N47" s="549"/>
      <c r="O47" s="549"/>
      <c r="P47" s="549"/>
      <c r="Q47" s="549"/>
      <c r="R47" s="549"/>
      <c r="S47" s="549"/>
      <c r="T47" s="549"/>
      <c r="U47" s="549"/>
      <c r="V47" s="549"/>
      <c r="W47" s="549"/>
      <c r="X47" s="549"/>
      <c r="Y47" s="549"/>
      <c r="Z47" s="549"/>
      <c r="AA47" s="549"/>
      <c r="AB47" s="549"/>
      <c r="AC47" s="549"/>
      <c r="AD47" s="549"/>
      <c r="AE47" s="549"/>
      <c r="AF47" s="549"/>
      <c r="AG47" s="549"/>
      <c r="AH47" s="549"/>
      <c r="AI47" s="549"/>
      <c r="AJ47" s="549"/>
      <c r="AK47" s="550"/>
      <c r="AL47" s="527" t="b">
        <v>0</v>
      </c>
      <c r="AM47" s="527"/>
      <c r="AN47" s="527"/>
      <c r="AO47" s="106">
        <f>IF(AL47=TRUE,T46,0)</f>
        <v>0</v>
      </c>
      <c r="AP47" s="106">
        <f>IF(AL47=TRUE,W46,0)</f>
        <v>0</v>
      </c>
      <c r="AQ47" s="106">
        <f>IF(AL47=TRUE,Z46,0)</f>
        <v>0</v>
      </c>
      <c r="AR47" s="196">
        <f>IF(AL47=TRUE,AC46,0)</f>
        <v>0</v>
      </c>
      <c r="AS47" s="106">
        <f>IF(AL47=TRUE,AF46,0)</f>
        <v>0</v>
      </c>
    </row>
    <row r="48" spans="1:45" ht="13.5" customHeight="1" x14ac:dyDescent="0.15">
      <c r="A48" s="530"/>
      <c r="B48" s="531"/>
      <c r="C48" s="531"/>
      <c r="D48" s="531"/>
      <c r="E48" s="531"/>
      <c r="F48" s="531"/>
      <c r="G48" s="531"/>
      <c r="H48" s="531"/>
      <c r="I48" s="531"/>
      <c r="J48" s="569" t="str">
        <f>IF(A48="","",INDEX(防具!$C:$C,MATCH(A48,防具!$B:$B,0)))</f>
        <v/>
      </c>
      <c r="K48" s="569"/>
      <c r="L48" s="569"/>
      <c r="M48" s="569"/>
      <c r="N48" s="569"/>
      <c r="O48" s="569"/>
      <c r="P48" s="517" t="str">
        <f>IF(A48="","",INDEX(防具!$D:$D,MATCH(A48,防具!$B:$B,0)))</f>
        <v/>
      </c>
      <c r="Q48" s="517"/>
      <c r="R48" s="517"/>
      <c r="S48" s="517"/>
      <c r="T48" s="517" t="str">
        <f>IF(A48="","",INDEX(防具!$E:$E,MATCH(A48,防具!$B:$B,0)))</f>
        <v/>
      </c>
      <c r="U48" s="517"/>
      <c r="V48" s="517"/>
      <c r="W48" s="517" t="str">
        <f>IF(A48="","",INDEX(防具!$F:$F,MATCH(A48,防具!$B:$B,0)))</f>
        <v/>
      </c>
      <c r="X48" s="517"/>
      <c r="Y48" s="517"/>
      <c r="Z48" s="517" t="str">
        <f>IF(A48="","",INDEX(防具!$G:$G,MATCH(A48,防具!$B:$B,0)))</f>
        <v/>
      </c>
      <c r="AA48" s="517"/>
      <c r="AB48" s="517"/>
      <c r="AC48" s="517" t="str">
        <f>IF(A48="","",INDEX(防具!$H:$H,MATCH(A48,防具!$B:$B,0)))</f>
        <v/>
      </c>
      <c r="AD48" s="517"/>
      <c r="AE48" s="517"/>
      <c r="AF48" s="517" t="str">
        <f>IF(A48="","",INDEX(防具!$I:$I,MATCH(A48,防具!$B:$B,0)))</f>
        <v/>
      </c>
      <c r="AG48" s="517"/>
      <c r="AH48" s="517"/>
      <c r="AI48" s="519" t="str">
        <f>IF(A48="","",INDEX(防具!$J:$J,MATCH(A48,防具!$B:$B,0)))</f>
        <v/>
      </c>
      <c r="AJ48" s="519"/>
      <c r="AK48" s="520"/>
      <c r="AL48" s="105"/>
      <c r="AM48" s="105"/>
      <c r="AN48" s="105"/>
      <c r="AO48" s="106" t="s">
        <v>751</v>
      </c>
      <c r="AP48" s="106" t="s">
        <v>752</v>
      </c>
      <c r="AQ48" s="106" t="s">
        <v>753</v>
      </c>
      <c r="AR48" s="106" t="s">
        <v>2366</v>
      </c>
      <c r="AS48" s="106"/>
    </row>
    <row r="49" spans="1:45" ht="13.5" customHeight="1" thickBot="1" x14ac:dyDescent="0.2">
      <c r="A49" s="524" t="s">
        <v>764</v>
      </c>
      <c r="B49" s="525"/>
      <c r="C49" s="525"/>
      <c r="D49" s="549" t="str">
        <f>IF(A48="","",INDEX(防具!$K:$K,MATCH(A48,防具!$B:$B,0)))</f>
        <v/>
      </c>
      <c r="E49" s="549"/>
      <c r="F49" s="549"/>
      <c r="G49" s="549"/>
      <c r="H49" s="549"/>
      <c r="I49" s="549"/>
      <c r="J49" s="549"/>
      <c r="K49" s="549"/>
      <c r="L49" s="549"/>
      <c r="M49" s="549"/>
      <c r="N49" s="549"/>
      <c r="O49" s="549"/>
      <c r="P49" s="549"/>
      <c r="Q49" s="549"/>
      <c r="R49" s="549"/>
      <c r="S49" s="549"/>
      <c r="T49" s="549"/>
      <c r="U49" s="549"/>
      <c r="V49" s="549"/>
      <c r="W49" s="549"/>
      <c r="X49" s="549"/>
      <c r="Y49" s="549"/>
      <c r="Z49" s="549"/>
      <c r="AA49" s="549"/>
      <c r="AB49" s="549"/>
      <c r="AC49" s="549"/>
      <c r="AD49" s="549"/>
      <c r="AE49" s="549"/>
      <c r="AF49" s="549"/>
      <c r="AG49" s="549"/>
      <c r="AH49" s="549"/>
      <c r="AI49" s="549"/>
      <c r="AJ49" s="549"/>
      <c r="AK49" s="550"/>
      <c r="AL49" s="527" t="b">
        <v>0</v>
      </c>
      <c r="AM49" s="527"/>
      <c r="AN49" s="527"/>
      <c r="AO49" s="106">
        <f>IF(AL49=TRUE,T48,0)</f>
        <v>0</v>
      </c>
      <c r="AP49" s="106">
        <f>IF(AL49=TRUE,W48,0)</f>
        <v>0</v>
      </c>
      <c r="AQ49" s="106">
        <f>IF(AL49=TRUE,Z48,0)</f>
        <v>0</v>
      </c>
      <c r="AR49" s="196">
        <f>IF(AL49=TRUE,AC48,0)</f>
        <v>0</v>
      </c>
      <c r="AS49" s="106">
        <f>IF(AL49=TRUE,AF48,0)</f>
        <v>0</v>
      </c>
    </row>
    <row r="50" spans="1:45" ht="13.5" customHeight="1" thickBot="1" x14ac:dyDescent="0.2">
      <c r="R50" s="759" t="s">
        <v>637</v>
      </c>
      <c r="S50" s="691"/>
      <c r="T50" s="760">
        <f>SUM(AO37,AO39,AO41,AO43,AO45,AO47,AO49)</f>
        <v>0</v>
      </c>
      <c r="U50" s="760"/>
      <c r="V50" s="760"/>
      <c r="W50" s="761">
        <f>SUM(AP37,AP39,AP41,AP43,AP45,AP47,AP49)</f>
        <v>0</v>
      </c>
      <c r="X50" s="762"/>
      <c r="Y50" s="763"/>
      <c r="Z50" s="761">
        <f>SUM(AQ37,AQ39,AQ41,AQ43,AQ45,AQ47,AQ49)</f>
        <v>0</v>
      </c>
      <c r="AA50" s="762"/>
      <c r="AB50" s="763"/>
      <c r="AC50" s="761">
        <f>SUM(AR37,AR39,AR41,AR43,AR45,AR47,AR49)</f>
        <v>0</v>
      </c>
      <c r="AD50" s="762"/>
      <c r="AE50" s="763"/>
      <c r="AF50" s="761">
        <f>SUM(AS37,AS39,AS41,AS43,AS45,AS47,AS49)</f>
        <v>0</v>
      </c>
      <c r="AG50" s="762"/>
      <c r="AH50" s="763"/>
      <c r="AI50" s="756" t="str">
        <f>IF(A36="","",SUM(AI36,AI38,AI40,AI42,AI44,AI46,AI48))</f>
        <v/>
      </c>
      <c r="AJ50" s="757"/>
      <c r="AK50" s="758"/>
    </row>
    <row r="51" spans="1:45" ht="13.5" customHeight="1" x14ac:dyDescent="0.15">
      <c r="A51" s="386" t="s">
        <v>2365</v>
      </c>
      <c r="B51" s="387"/>
      <c r="C51" s="387"/>
      <c r="D51" s="387"/>
      <c r="E51" s="387"/>
      <c r="F51" s="387"/>
      <c r="G51" s="388"/>
      <c r="H51" s="108"/>
      <c r="I51" s="108"/>
      <c r="J51" s="108"/>
      <c r="K51" s="110"/>
      <c r="L51" s="110"/>
      <c r="M51" s="110"/>
      <c r="N51" s="110"/>
      <c r="O51" s="110"/>
      <c r="P51" s="110"/>
      <c r="Q51" s="110"/>
      <c r="R51" s="110"/>
      <c r="S51" s="110"/>
      <c r="T51" s="110"/>
      <c r="U51" s="110"/>
      <c r="V51" s="110"/>
      <c r="W51" s="108"/>
      <c r="X51" s="108"/>
      <c r="Y51" s="108"/>
      <c r="Z51" s="108"/>
      <c r="AA51" s="108"/>
      <c r="AB51" s="108"/>
      <c r="AC51" s="108"/>
      <c r="AD51" s="108"/>
      <c r="AE51" s="108"/>
      <c r="AF51" s="132"/>
      <c r="AG51" s="132"/>
      <c r="AH51" s="108"/>
      <c r="AI51" s="106"/>
      <c r="AJ51" s="106"/>
      <c r="AK51" s="106"/>
      <c r="AL51" s="105"/>
      <c r="AM51" s="105"/>
      <c r="AN51" s="105"/>
    </row>
    <row r="52" spans="1:45" ht="13.5" customHeight="1" thickBot="1" x14ac:dyDescent="0.2">
      <c r="A52" s="389"/>
      <c r="B52" s="390"/>
      <c r="C52" s="390"/>
      <c r="D52" s="390"/>
      <c r="E52" s="390"/>
      <c r="F52" s="390"/>
      <c r="G52" s="391"/>
      <c r="H52" s="108"/>
      <c r="I52" s="108"/>
      <c r="J52" s="108"/>
      <c r="K52" s="108"/>
      <c r="L52" s="108"/>
      <c r="M52" s="108"/>
      <c r="N52" s="108"/>
      <c r="O52" s="108"/>
      <c r="P52" s="108"/>
      <c r="Q52" s="108"/>
      <c r="R52" s="108"/>
      <c r="S52" s="108"/>
      <c r="T52" s="106"/>
      <c r="U52" s="106"/>
      <c r="V52" s="106"/>
      <c r="W52" s="106"/>
      <c r="X52" s="106"/>
      <c r="Y52" s="106"/>
      <c r="Z52" s="106"/>
      <c r="AA52" s="106"/>
      <c r="AB52" s="108"/>
      <c r="AC52" s="108"/>
      <c r="AD52" s="108"/>
      <c r="AE52" s="108"/>
      <c r="AF52" s="108"/>
      <c r="AG52" s="108"/>
      <c r="AH52" s="108"/>
      <c r="AI52" s="106"/>
      <c r="AJ52" s="106"/>
      <c r="AK52" s="106"/>
      <c r="AL52" s="105"/>
      <c r="AM52" s="105"/>
      <c r="AN52" s="105"/>
    </row>
    <row r="53" spans="1:45" ht="13.5" customHeight="1" thickBot="1" x14ac:dyDescent="0.2">
      <c r="A53" s="578" t="s">
        <v>336</v>
      </c>
      <c r="B53" s="560"/>
      <c r="C53" s="560"/>
      <c r="D53" s="560"/>
      <c r="E53" s="560"/>
      <c r="F53" s="560"/>
      <c r="G53" s="560"/>
      <c r="H53" s="560"/>
      <c r="I53" s="560"/>
      <c r="J53" s="561" t="s">
        <v>2367</v>
      </c>
      <c r="K53" s="561"/>
      <c r="L53" s="561"/>
      <c r="M53" s="561"/>
      <c r="N53" s="560" t="s">
        <v>822</v>
      </c>
      <c r="O53" s="560"/>
      <c r="P53" s="560"/>
      <c r="Q53" s="560"/>
      <c r="R53" s="560"/>
      <c r="S53" s="560" t="s">
        <v>1286</v>
      </c>
      <c r="T53" s="560"/>
      <c r="U53" s="560"/>
      <c r="V53" s="560"/>
      <c r="W53" s="560"/>
      <c r="X53" s="560" t="s">
        <v>112</v>
      </c>
      <c r="Y53" s="560"/>
      <c r="Z53" s="560"/>
      <c r="AA53" s="560"/>
      <c r="AB53" s="560"/>
      <c r="AC53" s="583" t="s">
        <v>111</v>
      </c>
      <c r="AD53" s="584"/>
      <c r="AE53" s="584"/>
      <c r="AF53" s="584"/>
      <c r="AG53" s="585"/>
      <c r="AH53" s="579" t="s">
        <v>339</v>
      </c>
      <c r="AI53" s="579"/>
      <c r="AJ53" s="579"/>
      <c r="AK53" s="580"/>
      <c r="AL53" s="105"/>
      <c r="AM53" s="105"/>
      <c r="AN53" s="105"/>
    </row>
    <row r="54" spans="1:45" ht="13.5" customHeight="1" x14ac:dyDescent="0.15">
      <c r="A54" s="574"/>
      <c r="B54" s="575"/>
      <c r="C54" s="575"/>
      <c r="D54" s="575"/>
      <c r="E54" s="575"/>
      <c r="F54" s="575"/>
      <c r="G54" s="575"/>
      <c r="H54" s="575"/>
      <c r="I54" s="575"/>
      <c r="J54" s="562"/>
      <c r="K54" s="562"/>
      <c r="L54" s="562"/>
      <c r="M54" s="562"/>
      <c r="N54" s="573" t="str">
        <f>IF(A54="","",INDEX(道具!$C:$C,MATCH(A54,道具!$B:$B,0)))</f>
        <v/>
      </c>
      <c r="O54" s="573"/>
      <c r="P54" s="573"/>
      <c r="Q54" s="573"/>
      <c r="R54" s="573"/>
      <c r="S54" s="573" t="str">
        <f>IF(A54="","",INDEX(道具!$D:$D,MATCH(A54,道具!$B:$B,0)))</f>
        <v/>
      </c>
      <c r="T54" s="573"/>
      <c r="U54" s="573"/>
      <c r="V54" s="573"/>
      <c r="W54" s="573"/>
      <c r="X54" s="573" t="str">
        <f>IF(A54="","",INDEX(道具!$E:$E,MATCH(A54,道具!$B:$B,0)))</f>
        <v/>
      </c>
      <c r="Y54" s="573"/>
      <c r="Z54" s="573"/>
      <c r="AA54" s="573"/>
      <c r="AB54" s="573"/>
      <c r="AC54" s="573" t="str">
        <f>IF(A54="","",INDEX(道具!$F:$F,MATCH(A54,道具!$B:$B,0)))</f>
        <v/>
      </c>
      <c r="AD54" s="573"/>
      <c r="AE54" s="573"/>
      <c r="AF54" s="573"/>
      <c r="AG54" s="573"/>
      <c r="AH54" s="581" t="str">
        <f>IF(A54="","",INDEX(道具!$G:$G,MATCH(A54,道具!$B:$B,0)))</f>
        <v/>
      </c>
      <c r="AI54" s="581"/>
      <c r="AJ54" s="581"/>
      <c r="AK54" s="582"/>
      <c r="AL54" s="527" t="str">
        <f>IF(A54="","0",IF(AH54="不可",0,AH54*J54))</f>
        <v>0</v>
      </c>
      <c r="AM54" s="527"/>
      <c r="AN54" s="527"/>
    </row>
    <row r="55" spans="1:45" ht="13.5" customHeight="1" thickBot="1" x14ac:dyDescent="0.2">
      <c r="A55" s="576" t="s">
        <v>764</v>
      </c>
      <c r="B55" s="577"/>
      <c r="C55" s="577"/>
      <c r="D55" s="537" t="str">
        <f>IF(A54="","",INDEX(道具!$H:$H,MATCH(A54,道具!$B:$B,0)))</f>
        <v/>
      </c>
      <c r="E55" s="537"/>
      <c r="F55" s="537"/>
      <c r="G55" s="537"/>
      <c r="H55" s="537"/>
      <c r="I55" s="537"/>
      <c r="J55" s="537"/>
      <c r="K55" s="537"/>
      <c r="L55" s="537"/>
      <c r="M55" s="537"/>
      <c r="N55" s="537"/>
      <c r="O55" s="537"/>
      <c r="P55" s="537"/>
      <c r="Q55" s="537"/>
      <c r="R55" s="537"/>
      <c r="S55" s="537"/>
      <c r="T55" s="537"/>
      <c r="U55" s="537"/>
      <c r="V55" s="537"/>
      <c r="W55" s="537"/>
      <c r="X55" s="537"/>
      <c r="Y55" s="537"/>
      <c r="Z55" s="537"/>
      <c r="AA55" s="537"/>
      <c r="AB55" s="537"/>
      <c r="AC55" s="537"/>
      <c r="AD55" s="537"/>
      <c r="AE55" s="537"/>
      <c r="AF55" s="537"/>
      <c r="AG55" s="537"/>
      <c r="AH55" s="537"/>
      <c r="AI55" s="537"/>
      <c r="AJ55" s="537"/>
      <c r="AK55" s="538"/>
      <c r="AL55" s="105"/>
      <c r="AM55" s="105"/>
      <c r="AN55" s="105"/>
    </row>
    <row r="56" spans="1:45" ht="13.5" customHeight="1" x14ac:dyDescent="0.15">
      <c r="A56" s="574"/>
      <c r="B56" s="575"/>
      <c r="C56" s="575"/>
      <c r="D56" s="575"/>
      <c r="E56" s="575"/>
      <c r="F56" s="575"/>
      <c r="G56" s="575"/>
      <c r="H56" s="575"/>
      <c r="I56" s="575"/>
      <c r="J56" s="562"/>
      <c r="K56" s="562"/>
      <c r="L56" s="562"/>
      <c r="M56" s="562"/>
      <c r="N56" s="573" t="str">
        <f>IF(A56="","",INDEX(道具!$C:$C,MATCH(A56,道具!$B:$B,0)))</f>
        <v/>
      </c>
      <c r="O56" s="573"/>
      <c r="P56" s="573"/>
      <c r="Q56" s="573"/>
      <c r="R56" s="573"/>
      <c r="S56" s="573" t="str">
        <f>IF(A56="","",INDEX(道具!$D:$D,MATCH(A56,道具!$B:$B,0)))</f>
        <v/>
      </c>
      <c r="T56" s="573"/>
      <c r="U56" s="573"/>
      <c r="V56" s="573"/>
      <c r="W56" s="573"/>
      <c r="X56" s="573" t="str">
        <f>IF(A56="","",INDEX(道具!$E:$E,MATCH(A56,道具!$B:$B,0)))</f>
        <v/>
      </c>
      <c r="Y56" s="573"/>
      <c r="Z56" s="573"/>
      <c r="AA56" s="573"/>
      <c r="AB56" s="573"/>
      <c r="AC56" s="573" t="str">
        <f>IF(A56="","",INDEX(道具!$F:$F,MATCH(A56,道具!$B:$B,0)))</f>
        <v/>
      </c>
      <c r="AD56" s="573"/>
      <c r="AE56" s="573"/>
      <c r="AF56" s="573"/>
      <c r="AG56" s="573"/>
      <c r="AH56" s="581" t="str">
        <f>IF(A56="","",INDEX(道具!$G:$G,MATCH(A56,道具!$B:$B,0)))</f>
        <v/>
      </c>
      <c r="AI56" s="581"/>
      <c r="AJ56" s="581"/>
      <c r="AK56" s="582"/>
      <c r="AL56" s="527" t="str">
        <f>IF(A56="","0",IF(AH56="不可",0,AH56*J56))</f>
        <v>0</v>
      </c>
      <c r="AM56" s="527"/>
      <c r="AN56" s="527"/>
    </row>
    <row r="57" spans="1:45" ht="13.5" customHeight="1" thickBot="1" x14ac:dyDescent="0.2">
      <c r="A57" s="588" t="s">
        <v>764</v>
      </c>
      <c r="B57" s="589"/>
      <c r="C57" s="589"/>
      <c r="D57" s="549" t="str">
        <f>IF(A56="","",INDEX(道具!$H:$H,MATCH(A56,道具!$B:$B,0)))</f>
        <v/>
      </c>
      <c r="E57" s="549"/>
      <c r="F57" s="549"/>
      <c r="G57" s="549"/>
      <c r="H57" s="549"/>
      <c r="I57" s="549"/>
      <c r="J57" s="549"/>
      <c r="K57" s="549"/>
      <c r="L57" s="549"/>
      <c r="M57" s="549"/>
      <c r="N57" s="549"/>
      <c r="O57" s="549"/>
      <c r="P57" s="549"/>
      <c r="Q57" s="549"/>
      <c r="R57" s="549"/>
      <c r="S57" s="549"/>
      <c r="T57" s="549"/>
      <c r="U57" s="549"/>
      <c r="V57" s="549"/>
      <c r="W57" s="549"/>
      <c r="X57" s="549"/>
      <c r="Y57" s="549"/>
      <c r="Z57" s="549"/>
      <c r="AA57" s="549"/>
      <c r="AB57" s="549"/>
      <c r="AC57" s="549"/>
      <c r="AD57" s="549"/>
      <c r="AE57" s="549"/>
      <c r="AF57" s="549"/>
      <c r="AG57" s="549"/>
      <c r="AH57" s="549"/>
      <c r="AI57" s="549"/>
      <c r="AJ57" s="549"/>
      <c r="AK57" s="550"/>
      <c r="AL57" s="105"/>
      <c r="AM57" s="105"/>
      <c r="AN57" s="105"/>
    </row>
    <row r="58" spans="1:45" ht="13.5" customHeight="1" x14ac:dyDescent="0.15">
      <c r="A58" s="593"/>
      <c r="B58" s="594"/>
      <c r="C58" s="594"/>
      <c r="D58" s="594"/>
      <c r="E58" s="594"/>
      <c r="F58" s="594"/>
      <c r="G58" s="594"/>
      <c r="H58" s="594"/>
      <c r="I58" s="594"/>
      <c r="J58" s="595"/>
      <c r="K58" s="595"/>
      <c r="L58" s="595"/>
      <c r="M58" s="595"/>
      <c r="N58" s="570" t="str">
        <f>IF(A58="","",INDEX(道具!$C:$C,MATCH(A58,道具!$B:$B,0)))</f>
        <v/>
      </c>
      <c r="O58" s="570"/>
      <c r="P58" s="570"/>
      <c r="Q58" s="570"/>
      <c r="R58" s="570"/>
      <c r="S58" s="570" t="str">
        <f>IF(A58="","",INDEX(道具!$D:$D,MATCH(A58,道具!$B:$B,0)))</f>
        <v/>
      </c>
      <c r="T58" s="570"/>
      <c r="U58" s="570"/>
      <c r="V58" s="570"/>
      <c r="W58" s="570"/>
      <c r="X58" s="570" t="str">
        <f>IF(A58="","",INDEX(道具!$E:$E,MATCH(A58,道具!$B:$B,0)))</f>
        <v/>
      </c>
      <c r="Y58" s="570"/>
      <c r="Z58" s="570"/>
      <c r="AA58" s="570"/>
      <c r="AB58" s="570"/>
      <c r="AC58" s="570" t="str">
        <f>IF(A58="","",INDEX(道具!$F:$F,MATCH(A58,道具!$B:$B,0)))</f>
        <v/>
      </c>
      <c r="AD58" s="570"/>
      <c r="AE58" s="570"/>
      <c r="AF58" s="570"/>
      <c r="AG58" s="570"/>
      <c r="AH58" s="571" t="str">
        <f>IF(A58="","",INDEX(道具!$G:$G,MATCH(A58,道具!$B:$B,0)))</f>
        <v/>
      </c>
      <c r="AI58" s="571"/>
      <c r="AJ58" s="571"/>
      <c r="AK58" s="572"/>
      <c r="AL58" s="527" t="str">
        <f>IF(A58="","0",IF(AH58="不可",0,AH58*J58))</f>
        <v>0</v>
      </c>
      <c r="AM58" s="527"/>
      <c r="AN58" s="527"/>
    </row>
    <row r="59" spans="1:45" ht="13.5" customHeight="1" thickBot="1" x14ac:dyDescent="0.2">
      <c r="A59" s="576" t="s">
        <v>764</v>
      </c>
      <c r="B59" s="577"/>
      <c r="C59" s="577"/>
      <c r="D59" s="537" t="str">
        <f>IF(A58="","",INDEX(道具!$H:$H,MATCH(A58,道具!$B:$B,0)))</f>
        <v/>
      </c>
      <c r="E59" s="537"/>
      <c r="F59" s="537"/>
      <c r="G59" s="537"/>
      <c r="H59" s="537"/>
      <c r="I59" s="537"/>
      <c r="J59" s="537"/>
      <c r="K59" s="537"/>
      <c r="L59" s="537"/>
      <c r="M59" s="537"/>
      <c r="N59" s="537"/>
      <c r="O59" s="537"/>
      <c r="P59" s="537"/>
      <c r="Q59" s="537"/>
      <c r="R59" s="537"/>
      <c r="S59" s="537"/>
      <c r="T59" s="537"/>
      <c r="U59" s="537"/>
      <c r="V59" s="537"/>
      <c r="W59" s="537"/>
      <c r="X59" s="537"/>
      <c r="Y59" s="537"/>
      <c r="Z59" s="537"/>
      <c r="AA59" s="537"/>
      <c r="AB59" s="537"/>
      <c r="AC59" s="537"/>
      <c r="AD59" s="537"/>
      <c r="AE59" s="537"/>
      <c r="AF59" s="537"/>
      <c r="AG59" s="537"/>
      <c r="AH59" s="537"/>
      <c r="AI59" s="537"/>
      <c r="AJ59" s="537"/>
      <c r="AK59" s="538"/>
      <c r="AL59" s="105"/>
      <c r="AM59" s="105"/>
      <c r="AN59" s="105"/>
    </row>
    <row r="60" spans="1:45" ht="13.5" customHeight="1" x14ac:dyDescent="0.15">
      <c r="A60" s="574"/>
      <c r="B60" s="575"/>
      <c r="C60" s="575"/>
      <c r="D60" s="575"/>
      <c r="E60" s="575"/>
      <c r="F60" s="575"/>
      <c r="G60" s="575"/>
      <c r="H60" s="575"/>
      <c r="I60" s="575"/>
      <c r="J60" s="562"/>
      <c r="K60" s="562"/>
      <c r="L60" s="562"/>
      <c r="M60" s="562"/>
      <c r="N60" s="573" t="str">
        <f>IF(A60="","",INDEX(道具!$C:$C,MATCH(A60,道具!$B:$B,0)))</f>
        <v/>
      </c>
      <c r="O60" s="573"/>
      <c r="P60" s="573"/>
      <c r="Q60" s="573"/>
      <c r="R60" s="573"/>
      <c r="S60" s="573" t="str">
        <f>IF(A60="","",INDEX(道具!$D:$D,MATCH(A60,道具!$B:$B,0)))</f>
        <v/>
      </c>
      <c r="T60" s="573"/>
      <c r="U60" s="573"/>
      <c r="V60" s="573"/>
      <c r="W60" s="573"/>
      <c r="X60" s="573" t="str">
        <f>IF(A60="","",INDEX(道具!$E:$E,MATCH(A60,道具!$B:$B,0)))</f>
        <v/>
      </c>
      <c r="Y60" s="573"/>
      <c r="Z60" s="573"/>
      <c r="AA60" s="573"/>
      <c r="AB60" s="573"/>
      <c r="AC60" s="573" t="str">
        <f>IF(A60="","",INDEX(道具!$F:$F,MATCH(A60,道具!$B:$B,0)))</f>
        <v/>
      </c>
      <c r="AD60" s="573"/>
      <c r="AE60" s="573"/>
      <c r="AF60" s="573"/>
      <c r="AG60" s="573"/>
      <c r="AH60" s="581" t="str">
        <f>IF(A60="","",INDEX(道具!$G:$G,MATCH(A60,道具!$B:$B,0)))</f>
        <v/>
      </c>
      <c r="AI60" s="581"/>
      <c r="AJ60" s="581"/>
      <c r="AK60" s="582"/>
      <c r="AL60" s="527" t="str">
        <f>IF(A60="","0",IF(AH60="不可",0,AH60*J60))</f>
        <v>0</v>
      </c>
      <c r="AM60" s="527"/>
      <c r="AN60" s="527"/>
    </row>
    <row r="61" spans="1:45" ht="13.5" customHeight="1" thickBot="1" x14ac:dyDescent="0.2">
      <c r="A61" s="588" t="s">
        <v>764</v>
      </c>
      <c r="B61" s="589"/>
      <c r="C61" s="589"/>
      <c r="D61" s="549" t="str">
        <f>IF(A60="","",INDEX(道具!$H:$H,MATCH(A60,道具!$B:$B,0)))</f>
        <v/>
      </c>
      <c r="E61" s="549"/>
      <c r="F61" s="549"/>
      <c r="G61" s="549"/>
      <c r="H61" s="549"/>
      <c r="I61" s="549"/>
      <c r="J61" s="549"/>
      <c r="K61" s="549"/>
      <c r="L61" s="549"/>
      <c r="M61" s="549"/>
      <c r="N61" s="549"/>
      <c r="O61" s="549"/>
      <c r="P61" s="549"/>
      <c r="Q61" s="549"/>
      <c r="R61" s="549"/>
      <c r="S61" s="549"/>
      <c r="T61" s="549"/>
      <c r="U61" s="549"/>
      <c r="V61" s="549"/>
      <c r="W61" s="549"/>
      <c r="X61" s="549"/>
      <c r="Y61" s="549"/>
      <c r="Z61" s="549"/>
      <c r="AA61" s="549"/>
      <c r="AB61" s="549"/>
      <c r="AC61" s="549"/>
      <c r="AD61" s="549"/>
      <c r="AE61" s="549"/>
      <c r="AF61" s="549"/>
      <c r="AG61" s="549"/>
      <c r="AH61" s="549"/>
      <c r="AI61" s="549"/>
      <c r="AJ61" s="549"/>
      <c r="AK61" s="550"/>
      <c r="AL61" s="105"/>
      <c r="AM61" s="105"/>
      <c r="AN61" s="105"/>
    </row>
    <row r="62" spans="1:45" ht="13.5" customHeight="1" x14ac:dyDescent="0.15">
      <c r="A62" s="593"/>
      <c r="B62" s="594"/>
      <c r="C62" s="594"/>
      <c r="D62" s="594"/>
      <c r="E62" s="594"/>
      <c r="F62" s="594"/>
      <c r="G62" s="594"/>
      <c r="H62" s="594"/>
      <c r="I62" s="594"/>
      <c r="J62" s="595"/>
      <c r="K62" s="595"/>
      <c r="L62" s="595"/>
      <c r="M62" s="595"/>
      <c r="N62" s="570" t="str">
        <f>IF(A62="","",INDEX(道具!$C:$C,MATCH(A62,道具!$B:$B,0)))</f>
        <v/>
      </c>
      <c r="O62" s="570"/>
      <c r="P62" s="570"/>
      <c r="Q62" s="570"/>
      <c r="R62" s="570"/>
      <c r="S62" s="570" t="str">
        <f>IF(A62="","",INDEX(道具!$D:$D,MATCH(A62,道具!$B:$B,0)))</f>
        <v/>
      </c>
      <c r="T62" s="570"/>
      <c r="U62" s="570"/>
      <c r="V62" s="570"/>
      <c r="W62" s="570"/>
      <c r="X62" s="570" t="str">
        <f>IF(A62="","",INDEX(道具!$E:$E,MATCH(A62,道具!$B:$B,0)))</f>
        <v/>
      </c>
      <c r="Y62" s="570"/>
      <c r="Z62" s="570"/>
      <c r="AA62" s="570"/>
      <c r="AB62" s="570"/>
      <c r="AC62" s="570" t="str">
        <f>IF(A62="","",INDEX(道具!$F:$F,MATCH(A62,道具!$B:$B,0)))</f>
        <v/>
      </c>
      <c r="AD62" s="570"/>
      <c r="AE62" s="570"/>
      <c r="AF62" s="570"/>
      <c r="AG62" s="570"/>
      <c r="AH62" s="571" t="str">
        <f>IF(A62="","",INDEX(道具!$G:$G,MATCH(A62,道具!$B:$B,0)))</f>
        <v/>
      </c>
      <c r="AI62" s="571"/>
      <c r="AJ62" s="571"/>
      <c r="AK62" s="572"/>
      <c r="AL62" s="527" t="str">
        <f>IF(A62="","0",IF(AH62="不可",0,AH62*J62))</f>
        <v>0</v>
      </c>
      <c r="AM62" s="527"/>
      <c r="AN62" s="527"/>
    </row>
    <row r="63" spans="1:45" ht="13.5" customHeight="1" thickBot="1" x14ac:dyDescent="0.2">
      <c r="A63" s="588" t="s">
        <v>764</v>
      </c>
      <c r="B63" s="589"/>
      <c r="C63" s="589"/>
      <c r="D63" s="549" t="str">
        <f>IF(A62="","",INDEX(道具!$H:$H,MATCH(A62,道具!$B:$B,0)))</f>
        <v/>
      </c>
      <c r="E63" s="549"/>
      <c r="F63" s="549"/>
      <c r="G63" s="549"/>
      <c r="H63" s="549"/>
      <c r="I63" s="549"/>
      <c r="J63" s="549"/>
      <c r="K63" s="549"/>
      <c r="L63" s="549"/>
      <c r="M63" s="549"/>
      <c r="N63" s="549"/>
      <c r="O63" s="549"/>
      <c r="P63" s="549"/>
      <c r="Q63" s="549"/>
      <c r="R63" s="549"/>
      <c r="S63" s="549"/>
      <c r="T63" s="549"/>
      <c r="U63" s="549"/>
      <c r="V63" s="549"/>
      <c r="W63" s="549"/>
      <c r="X63" s="549"/>
      <c r="Y63" s="549"/>
      <c r="Z63" s="549"/>
      <c r="AA63" s="549"/>
      <c r="AB63" s="549"/>
      <c r="AC63" s="549"/>
      <c r="AD63" s="549"/>
      <c r="AE63" s="549"/>
      <c r="AF63" s="549"/>
      <c r="AG63" s="549"/>
      <c r="AH63" s="549"/>
      <c r="AI63" s="549"/>
      <c r="AJ63" s="549"/>
      <c r="AK63" s="550"/>
      <c r="AL63" s="105"/>
      <c r="AM63" s="105"/>
      <c r="AN63" s="105"/>
    </row>
    <row r="64" spans="1:45" ht="13.5" customHeight="1" thickBot="1" x14ac:dyDescent="0.2">
      <c r="A64" s="106"/>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590" t="s">
        <v>637</v>
      </c>
      <c r="AG64" s="591"/>
      <c r="AH64" s="592" t="str">
        <f>IF(A54="","",SUM(AL54,AL56,AL58,AL60,AL62))</f>
        <v/>
      </c>
      <c r="AI64" s="592"/>
      <c r="AJ64" s="592"/>
      <c r="AK64" s="529"/>
      <c r="AL64" s="105"/>
      <c r="AM64" s="105"/>
      <c r="AN64" s="105"/>
    </row>
    <row r="65" spans="1:40" ht="13.5" customHeight="1" x14ac:dyDescent="0.15">
      <c r="A65" s="386" t="s">
        <v>670</v>
      </c>
      <c r="B65" s="387"/>
      <c r="C65" s="387"/>
      <c r="D65" s="387"/>
      <c r="E65" s="387"/>
      <c r="F65" s="387"/>
      <c r="G65" s="388"/>
      <c r="H65" s="106"/>
      <c r="I65" s="106"/>
      <c r="J65" s="106"/>
      <c r="K65" s="106"/>
      <c r="L65" s="106"/>
      <c r="M65" s="106"/>
      <c r="N65" s="106"/>
      <c r="O65" s="106"/>
      <c r="P65" s="106"/>
      <c r="Q65" s="106"/>
      <c r="R65" s="106"/>
      <c r="S65" s="106"/>
      <c r="T65" s="106"/>
      <c r="U65" s="106"/>
      <c r="V65" s="106"/>
      <c r="W65" s="106"/>
      <c r="X65" s="198"/>
      <c r="Y65" s="198"/>
      <c r="Z65" s="106"/>
      <c r="AA65" s="106"/>
      <c r="AB65" s="106"/>
      <c r="AC65" s="106"/>
      <c r="AD65" s="106"/>
      <c r="AE65" s="106"/>
      <c r="AF65" s="106"/>
      <c r="AG65" s="106"/>
      <c r="AH65" s="106"/>
      <c r="AI65" s="106"/>
      <c r="AJ65" s="106"/>
      <c r="AK65" s="106"/>
      <c r="AL65" s="105"/>
      <c r="AM65" s="105"/>
      <c r="AN65" s="105"/>
    </row>
    <row r="66" spans="1:40" ht="13.5" customHeight="1" thickBot="1" x14ac:dyDescent="0.2">
      <c r="A66" s="389"/>
      <c r="B66" s="390"/>
      <c r="C66" s="390"/>
      <c r="D66" s="390"/>
      <c r="E66" s="390"/>
      <c r="F66" s="390"/>
      <c r="G66" s="391"/>
      <c r="H66" s="106"/>
      <c r="I66" s="106"/>
      <c r="J66" s="106"/>
      <c r="K66" s="106"/>
      <c r="L66" s="106"/>
      <c r="M66" s="106"/>
      <c r="N66" s="106"/>
      <c r="O66" s="106"/>
      <c r="P66" s="106"/>
      <c r="Q66" s="106"/>
      <c r="R66" s="106"/>
      <c r="S66" s="106"/>
      <c r="T66" s="106"/>
      <c r="U66" s="106"/>
      <c r="V66" s="106"/>
      <c r="W66" s="106"/>
      <c r="X66" s="198"/>
      <c r="Y66" s="198"/>
      <c r="Z66" s="106"/>
      <c r="AA66" s="106"/>
      <c r="AB66" s="106"/>
      <c r="AC66" s="106"/>
      <c r="AD66" s="106"/>
      <c r="AE66" s="106"/>
      <c r="AF66" s="106"/>
      <c r="AG66" s="106"/>
      <c r="AH66" s="106"/>
      <c r="AI66" s="106"/>
      <c r="AJ66" s="106"/>
      <c r="AK66" s="106"/>
      <c r="AL66" s="105"/>
      <c r="AM66" s="105"/>
      <c r="AN66" s="105"/>
    </row>
    <row r="67" spans="1:40" ht="13.5" customHeight="1" x14ac:dyDescent="0.15">
      <c r="A67" s="601" t="s">
        <v>839</v>
      </c>
      <c r="B67" s="602"/>
      <c r="C67" s="602"/>
      <c r="D67" s="602"/>
      <c r="E67" s="602"/>
      <c r="F67" s="602"/>
      <c r="G67" s="603"/>
      <c r="H67" s="320" t="s">
        <v>1841</v>
      </c>
      <c r="I67" s="320"/>
      <c r="J67" s="607" t="s">
        <v>834</v>
      </c>
      <c r="K67" s="607"/>
      <c r="L67" s="607"/>
      <c r="M67" s="607"/>
      <c r="N67" s="607" t="s">
        <v>841</v>
      </c>
      <c r="O67" s="607"/>
      <c r="P67" s="607"/>
      <c r="Q67" s="607"/>
      <c r="R67" s="607" t="s">
        <v>837</v>
      </c>
      <c r="S67" s="607"/>
      <c r="T67" s="607"/>
      <c r="U67" s="607"/>
      <c r="V67" s="610" t="s">
        <v>835</v>
      </c>
      <c r="W67" s="610"/>
      <c r="X67" s="607" t="s">
        <v>836</v>
      </c>
      <c r="Y67" s="607"/>
      <c r="Z67" s="607"/>
      <c r="AA67" s="607"/>
      <c r="AB67" s="607" t="s">
        <v>801</v>
      </c>
      <c r="AC67" s="607"/>
      <c r="AD67" s="607"/>
      <c r="AE67" s="607"/>
      <c r="AF67" s="607" t="s">
        <v>803</v>
      </c>
      <c r="AG67" s="607"/>
      <c r="AH67" s="607"/>
      <c r="AI67" s="607"/>
      <c r="AJ67" s="596" t="s">
        <v>842</v>
      </c>
      <c r="AK67" s="597"/>
      <c r="AL67" s="105"/>
      <c r="AM67" s="105"/>
      <c r="AN67" s="105"/>
    </row>
    <row r="68" spans="1:40" ht="13.5" customHeight="1" x14ac:dyDescent="0.15">
      <c r="A68" s="604"/>
      <c r="B68" s="605"/>
      <c r="C68" s="605"/>
      <c r="D68" s="605"/>
      <c r="E68" s="605"/>
      <c r="F68" s="605"/>
      <c r="G68" s="606"/>
      <c r="H68" s="611"/>
      <c r="I68" s="611"/>
      <c r="J68" s="598" t="str">
        <f>IF(A68="","",INDEX(アーツ!$D:$D,MATCH(A68,アーツ!$C:$C,0)))</f>
        <v/>
      </c>
      <c r="K68" s="598"/>
      <c r="L68" s="598"/>
      <c r="M68" s="598"/>
      <c r="N68" s="598" t="str">
        <f>IF(A68="","",INDEX(アーツ!$E:$E,MATCH(A68,アーツ!$C:$C,0)))</f>
        <v/>
      </c>
      <c r="O68" s="598"/>
      <c r="P68" s="598"/>
      <c r="Q68" s="598"/>
      <c r="R68" s="598" t="str">
        <f>IF(A68="","",INDEX(アーツ!$F:$F,MATCH(A68,アーツ!$C:$C,0)))</f>
        <v/>
      </c>
      <c r="S68" s="598"/>
      <c r="T68" s="598"/>
      <c r="U68" s="598"/>
      <c r="V68" s="612" t="str">
        <f>IF(A68="","",INDEX(アーツ!$G:$G,MATCH(A68,アーツ!$C:$C,0)))</f>
        <v/>
      </c>
      <c r="W68" s="612"/>
      <c r="X68" s="608" t="str">
        <f>IF(A68="","",INDEX(アーツ!$H:$H,MATCH(A68,アーツ!$C:$C,0)))</f>
        <v/>
      </c>
      <c r="Y68" s="608"/>
      <c r="Z68" s="608"/>
      <c r="AA68" s="609"/>
      <c r="AB68" s="598" t="str">
        <f>IF(A68="","",INDEX(アーツ!$I:$I,MATCH(A68,アーツ!$C:$C,0)))</f>
        <v/>
      </c>
      <c r="AC68" s="598"/>
      <c r="AD68" s="598"/>
      <c r="AE68" s="598"/>
      <c r="AF68" s="598" t="str">
        <f>IF(A68="","",INDEX(アーツ!$J:$J,MATCH(A68,アーツ!$C:$C,0)))</f>
        <v/>
      </c>
      <c r="AG68" s="598"/>
      <c r="AH68" s="598"/>
      <c r="AI68" s="598"/>
      <c r="AJ68" s="599" t="str">
        <f>IF(A68="","",INDEX(アーツ!$K:$K,MATCH(A68,アーツ!$C:$C,0)))</f>
        <v/>
      </c>
      <c r="AK68" s="600"/>
      <c r="AL68" s="105"/>
      <c r="AM68" s="105"/>
      <c r="AN68" s="105"/>
    </row>
    <row r="69" spans="1:40" ht="13.5" customHeight="1" x14ac:dyDescent="0.15">
      <c r="A69" s="199" t="s">
        <v>2369</v>
      </c>
      <c r="B69" s="613" t="str">
        <f>IF(A68="","",INDEX(アーツ!$L:$L,MATCH(A68,アーツ!$C:$C,0)))</f>
        <v/>
      </c>
      <c r="C69" s="613"/>
      <c r="D69" s="613"/>
      <c r="E69" s="613"/>
      <c r="F69" s="613"/>
      <c r="G69" s="613"/>
      <c r="H69" s="613"/>
      <c r="I69" s="613"/>
      <c r="J69" s="613"/>
      <c r="K69" s="613"/>
      <c r="L69" s="613"/>
      <c r="M69" s="613"/>
      <c r="N69" s="613"/>
      <c r="O69" s="613"/>
      <c r="P69" s="613"/>
      <c r="Q69" s="613"/>
      <c r="R69" s="613"/>
      <c r="S69" s="613"/>
      <c r="T69" s="613"/>
      <c r="U69" s="613"/>
      <c r="V69" s="613"/>
      <c r="W69" s="613"/>
      <c r="X69" s="613"/>
      <c r="Y69" s="613"/>
      <c r="Z69" s="613"/>
      <c r="AA69" s="613"/>
      <c r="AB69" s="613"/>
      <c r="AC69" s="613"/>
      <c r="AD69" s="613"/>
      <c r="AE69" s="613"/>
      <c r="AF69" s="613"/>
      <c r="AG69" s="613"/>
      <c r="AH69" s="613"/>
      <c r="AI69" s="613"/>
      <c r="AJ69" s="613"/>
      <c r="AK69" s="614"/>
      <c r="AL69" s="105"/>
      <c r="AM69" s="105"/>
      <c r="AN69" s="105"/>
    </row>
    <row r="70" spans="1:40" ht="13.5" customHeight="1" thickBot="1" x14ac:dyDescent="0.2">
      <c r="A70" s="201" t="s">
        <v>2370</v>
      </c>
      <c r="B70" s="623"/>
      <c r="C70" s="623"/>
      <c r="D70" s="623"/>
      <c r="E70" s="623"/>
      <c r="F70" s="623"/>
      <c r="G70" s="623"/>
      <c r="H70" s="623"/>
      <c r="I70" s="623"/>
      <c r="J70" s="623"/>
      <c r="K70" s="623"/>
      <c r="L70" s="623"/>
      <c r="M70" s="623"/>
      <c r="N70" s="623"/>
      <c r="O70" s="623"/>
      <c r="P70" s="623"/>
      <c r="Q70" s="623"/>
      <c r="R70" s="623"/>
      <c r="S70" s="623"/>
      <c r="T70" s="623"/>
      <c r="U70" s="623"/>
      <c r="V70" s="623"/>
      <c r="W70" s="623"/>
      <c r="X70" s="623"/>
      <c r="Y70" s="623"/>
      <c r="Z70" s="623"/>
      <c r="AA70" s="623"/>
      <c r="AB70" s="623"/>
      <c r="AC70" s="623"/>
      <c r="AD70" s="623"/>
      <c r="AE70" s="623"/>
      <c r="AF70" s="623"/>
      <c r="AG70" s="623"/>
      <c r="AH70" s="623"/>
      <c r="AI70" s="623"/>
      <c r="AJ70" s="623"/>
      <c r="AK70" s="624"/>
      <c r="AL70" s="105"/>
      <c r="AM70" s="105"/>
      <c r="AN70" s="105"/>
    </row>
    <row r="71" spans="1:40" ht="13.5" customHeight="1" x14ac:dyDescent="0.15">
      <c r="A71" s="625"/>
      <c r="B71" s="626"/>
      <c r="C71" s="626"/>
      <c r="D71" s="626"/>
      <c r="E71" s="626"/>
      <c r="F71" s="626"/>
      <c r="G71" s="627"/>
      <c r="H71" s="562"/>
      <c r="I71" s="562"/>
      <c r="J71" s="628" t="str">
        <f>IF(A71="","",INDEX(アーツ!$D:$D,MATCH(A71,アーツ!$C:$C,0)))</f>
        <v/>
      </c>
      <c r="K71" s="628"/>
      <c r="L71" s="628"/>
      <c r="M71" s="628"/>
      <c r="N71" s="628" t="str">
        <f>IF(A71="","",INDEX(アーツ!$E:$E,MATCH(A71,アーツ!$C:$C,0)))</f>
        <v/>
      </c>
      <c r="O71" s="628"/>
      <c r="P71" s="628"/>
      <c r="Q71" s="628"/>
      <c r="R71" s="628" t="str">
        <f>IF(A71="","",INDEX(アーツ!$F:$F,MATCH(A71,アーツ!$C:$C,0)))</f>
        <v/>
      </c>
      <c r="S71" s="628"/>
      <c r="T71" s="628"/>
      <c r="U71" s="628"/>
      <c r="V71" s="629" t="str">
        <f>IF(A71="","",INDEX(アーツ!$G:$G,MATCH(A71,アーツ!$C:$C,0)))</f>
        <v/>
      </c>
      <c r="W71" s="629"/>
      <c r="X71" s="630" t="str">
        <f>IF(A71="","",INDEX(アーツ!$H:$H,MATCH(A71,アーツ!$C:$C,0)))</f>
        <v/>
      </c>
      <c r="Y71" s="630"/>
      <c r="Z71" s="630"/>
      <c r="AA71" s="631"/>
      <c r="AB71" s="628" t="str">
        <f>IF(A71="","",INDEX(アーツ!$I:$I,MATCH(A71,アーツ!$C:$C,0)))</f>
        <v/>
      </c>
      <c r="AC71" s="628"/>
      <c r="AD71" s="628"/>
      <c r="AE71" s="628"/>
      <c r="AF71" s="628" t="str">
        <f>IF(A71="","",INDEX(アーツ!$J:$J,MATCH(A71,アーツ!$C:$C,0)))</f>
        <v/>
      </c>
      <c r="AG71" s="628"/>
      <c r="AH71" s="628"/>
      <c r="AI71" s="628"/>
      <c r="AJ71" s="632" t="str">
        <f>IF(A71="","",INDEX(アーツ!$K:$K,MATCH(A71,アーツ!$C:$C,0)))</f>
        <v/>
      </c>
      <c r="AK71" s="633"/>
      <c r="AL71" s="105"/>
      <c r="AM71" s="105"/>
      <c r="AN71" s="105"/>
    </row>
    <row r="72" spans="1:40" ht="13.5" customHeight="1" x14ac:dyDescent="0.15">
      <c r="A72" s="199" t="s">
        <v>2369</v>
      </c>
      <c r="B72" s="613" t="str">
        <f>IF(A71="","",INDEX(アーツ!$L:$L,MATCH(A71,アーツ!$C:$C,0)))</f>
        <v/>
      </c>
      <c r="C72" s="613"/>
      <c r="D72" s="613"/>
      <c r="E72" s="613"/>
      <c r="F72" s="613"/>
      <c r="G72" s="613"/>
      <c r="H72" s="613"/>
      <c r="I72" s="613"/>
      <c r="J72" s="613"/>
      <c r="K72" s="613"/>
      <c r="L72" s="613"/>
      <c r="M72" s="613"/>
      <c r="N72" s="613"/>
      <c r="O72" s="613"/>
      <c r="P72" s="613"/>
      <c r="Q72" s="613"/>
      <c r="R72" s="613"/>
      <c r="S72" s="613"/>
      <c r="T72" s="613"/>
      <c r="U72" s="613"/>
      <c r="V72" s="613"/>
      <c r="W72" s="613"/>
      <c r="X72" s="613"/>
      <c r="Y72" s="613"/>
      <c r="Z72" s="613"/>
      <c r="AA72" s="613"/>
      <c r="AB72" s="613"/>
      <c r="AC72" s="613"/>
      <c r="AD72" s="613"/>
      <c r="AE72" s="613"/>
      <c r="AF72" s="613"/>
      <c r="AG72" s="613"/>
      <c r="AH72" s="613"/>
      <c r="AI72" s="613"/>
      <c r="AJ72" s="613"/>
      <c r="AK72" s="614"/>
      <c r="AL72" s="105"/>
      <c r="AM72" s="105"/>
      <c r="AN72" s="105"/>
    </row>
    <row r="73" spans="1:40" ht="13.5" customHeight="1" thickBot="1" x14ac:dyDescent="0.2">
      <c r="A73" s="200" t="s">
        <v>2370</v>
      </c>
      <c r="B73" s="615"/>
      <c r="C73" s="615"/>
      <c r="D73" s="615"/>
      <c r="E73" s="615"/>
      <c r="F73" s="615"/>
      <c r="G73" s="615"/>
      <c r="H73" s="615"/>
      <c r="I73" s="615"/>
      <c r="J73" s="615"/>
      <c r="K73" s="615"/>
      <c r="L73" s="615"/>
      <c r="M73" s="615"/>
      <c r="N73" s="615"/>
      <c r="O73" s="615"/>
      <c r="P73" s="615"/>
      <c r="Q73" s="615"/>
      <c r="R73" s="615"/>
      <c r="S73" s="615"/>
      <c r="T73" s="615"/>
      <c r="U73" s="615"/>
      <c r="V73" s="615"/>
      <c r="W73" s="615"/>
      <c r="X73" s="615"/>
      <c r="Y73" s="615"/>
      <c r="Z73" s="615"/>
      <c r="AA73" s="615"/>
      <c r="AB73" s="615"/>
      <c r="AC73" s="615"/>
      <c r="AD73" s="615"/>
      <c r="AE73" s="615"/>
      <c r="AF73" s="615"/>
      <c r="AG73" s="615"/>
      <c r="AH73" s="615"/>
      <c r="AI73" s="615"/>
      <c r="AJ73" s="615"/>
      <c r="AK73" s="616"/>
      <c r="AL73" s="105"/>
      <c r="AM73" s="105"/>
      <c r="AN73" s="105"/>
    </row>
    <row r="74" spans="1:40" ht="13.5" customHeight="1" x14ac:dyDescent="0.15">
      <c r="A74" s="617"/>
      <c r="B74" s="618"/>
      <c r="C74" s="618"/>
      <c r="D74" s="618"/>
      <c r="E74" s="618"/>
      <c r="F74" s="618"/>
      <c r="G74" s="619"/>
      <c r="H74" s="595"/>
      <c r="I74" s="595"/>
      <c r="J74" s="518" t="str">
        <f>IF(A74="","",INDEX(アーツ!$D:$D,MATCH(A74,アーツ!$C:$C,0)))</f>
        <v/>
      </c>
      <c r="K74" s="518"/>
      <c r="L74" s="518"/>
      <c r="M74" s="518"/>
      <c r="N74" s="518" t="str">
        <f>IF(A74="","",INDEX(アーツ!$E:$E,MATCH(A74,アーツ!$C:$C,0)))</f>
        <v/>
      </c>
      <c r="O74" s="518"/>
      <c r="P74" s="518"/>
      <c r="Q74" s="518"/>
      <c r="R74" s="518" t="str">
        <f>IF(A74="","",INDEX(アーツ!$F:$F,MATCH(A74,アーツ!$C:$C,0)))</f>
        <v/>
      </c>
      <c r="S74" s="518"/>
      <c r="T74" s="518"/>
      <c r="U74" s="518"/>
      <c r="V74" s="620" t="str">
        <f>IF(A74="","",INDEX(アーツ!$G:$G,MATCH(A74,アーツ!$C:$C,0)))</f>
        <v/>
      </c>
      <c r="W74" s="620"/>
      <c r="X74" s="621" t="str">
        <f>IF(A74="","",INDEX(アーツ!$H:$H,MATCH(A74,アーツ!$C:$C,0)))</f>
        <v/>
      </c>
      <c r="Y74" s="621"/>
      <c r="Z74" s="621"/>
      <c r="AA74" s="622"/>
      <c r="AB74" s="518" t="str">
        <f>IF(A74="","",INDEX(アーツ!$I:$I,MATCH(A74,アーツ!$C:$C,0)))</f>
        <v/>
      </c>
      <c r="AC74" s="518"/>
      <c r="AD74" s="518"/>
      <c r="AE74" s="518"/>
      <c r="AF74" s="518" t="str">
        <f>IF(A74="","",INDEX(アーツ!$J:$J,MATCH(A74,アーツ!$C:$C,0)))</f>
        <v/>
      </c>
      <c r="AG74" s="518"/>
      <c r="AH74" s="518"/>
      <c r="AI74" s="518"/>
      <c r="AJ74" s="599" t="str">
        <f>IF(A74="","",INDEX(アーツ!$K:$K,MATCH(A74,アーツ!$C:$C,0)))</f>
        <v/>
      </c>
      <c r="AK74" s="600"/>
      <c r="AL74" s="105"/>
      <c r="AM74" s="105"/>
      <c r="AN74" s="105"/>
    </row>
    <row r="75" spans="1:40" ht="13.5" customHeight="1" x14ac:dyDescent="0.15">
      <c r="A75" s="199" t="s">
        <v>2369</v>
      </c>
      <c r="B75" s="613" t="str">
        <f>IF(A74="","",INDEX(アーツ!$L:$L,MATCH(A74,アーツ!$C:$C,0)))</f>
        <v/>
      </c>
      <c r="C75" s="613"/>
      <c r="D75" s="613"/>
      <c r="E75" s="613"/>
      <c r="F75" s="613"/>
      <c r="G75" s="613"/>
      <c r="H75" s="613"/>
      <c r="I75" s="613"/>
      <c r="J75" s="613"/>
      <c r="K75" s="613"/>
      <c r="L75" s="613"/>
      <c r="M75" s="613"/>
      <c r="N75" s="613"/>
      <c r="O75" s="613"/>
      <c r="P75" s="613"/>
      <c r="Q75" s="613"/>
      <c r="R75" s="613"/>
      <c r="S75" s="613"/>
      <c r="T75" s="613"/>
      <c r="U75" s="613"/>
      <c r="V75" s="613"/>
      <c r="W75" s="613"/>
      <c r="X75" s="613"/>
      <c r="Y75" s="613"/>
      <c r="Z75" s="613"/>
      <c r="AA75" s="613"/>
      <c r="AB75" s="613"/>
      <c r="AC75" s="613"/>
      <c r="AD75" s="613"/>
      <c r="AE75" s="613"/>
      <c r="AF75" s="613"/>
      <c r="AG75" s="613"/>
      <c r="AH75" s="613"/>
      <c r="AI75" s="613"/>
      <c r="AJ75" s="613"/>
      <c r="AK75" s="614"/>
      <c r="AL75" s="105"/>
      <c r="AM75" s="105"/>
      <c r="AN75" s="105"/>
    </row>
    <row r="76" spans="1:40" ht="13.5" customHeight="1" thickBot="1" x14ac:dyDescent="0.2">
      <c r="A76" s="201" t="s">
        <v>2370</v>
      </c>
      <c r="B76" s="623"/>
      <c r="C76" s="623"/>
      <c r="D76" s="623"/>
      <c r="E76" s="623"/>
      <c r="F76" s="623"/>
      <c r="G76" s="623"/>
      <c r="H76" s="623"/>
      <c r="I76" s="623"/>
      <c r="J76" s="623"/>
      <c r="K76" s="623"/>
      <c r="L76" s="623"/>
      <c r="M76" s="623"/>
      <c r="N76" s="623"/>
      <c r="O76" s="623"/>
      <c r="P76" s="623"/>
      <c r="Q76" s="623"/>
      <c r="R76" s="623"/>
      <c r="S76" s="623"/>
      <c r="T76" s="623"/>
      <c r="U76" s="623"/>
      <c r="V76" s="623"/>
      <c r="W76" s="623"/>
      <c r="X76" s="623"/>
      <c r="Y76" s="623"/>
      <c r="Z76" s="623"/>
      <c r="AA76" s="623"/>
      <c r="AB76" s="623"/>
      <c r="AC76" s="623"/>
      <c r="AD76" s="623"/>
      <c r="AE76" s="623"/>
      <c r="AF76" s="623"/>
      <c r="AG76" s="623"/>
      <c r="AH76" s="623"/>
      <c r="AI76" s="623"/>
      <c r="AJ76" s="623"/>
      <c r="AK76" s="624"/>
      <c r="AL76" s="105"/>
      <c r="AM76" s="105"/>
      <c r="AN76" s="105"/>
    </row>
    <row r="77" spans="1:40" ht="13.5" customHeight="1" x14ac:dyDescent="0.15">
      <c r="A77" s="625"/>
      <c r="B77" s="626"/>
      <c r="C77" s="626"/>
      <c r="D77" s="626"/>
      <c r="E77" s="626"/>
      <c r="F77" s="626"/>
      <c r="G77" s="627"/>
      <c r="H77" s="562"/>
      <c r="I77" s="562"/>
      <c r="J77" s="628" t="str">
        <f>IF(A77="","",INDEX(アーツ!$D:$D,MATCH(A77,アーツ!$C:$C,0)))</f>
        <v/>
      </c>
      <c r="K77" s="628"/>
      <c r="L77" s="628"/>
      <c r="M77" s="628"/>
      <c r="N77" s="628" t="str">
        <f>IF(A77="","",INDEX(アーツ!$E:$E,MATCH(A77,アーツ!$C:$C,0)))</f>
        <v/>
      </c>
      <c r="O77" s="628"/>
      <c r="P77" s="628"/>
      <c r="Q77" s="628"/>
      <c r="R77" s="628" t="str">
        <f>IF(A77="","",INDEX(アーツ!$F:$F,MATCH(A77,アーツ!$C:$C,0)))</f>
        <v/>
      </c>
      <c r="S77" s="628"/>
      <c r="T77" s="628"/>
      <c r="U77" s="628"/>
      <c r="V77" s="629" t="str">
        <f>IF(A77="","",INDEX(アーツ!$G:$G,MATCH(A77,アーツ!$C:$C,0)))</f>
        <v/>
      </c>
      <c r="W77" s="629"/>
      <c r="X77" s="630" t="str">
        <f>IF(A77="","",INDEX(アーツ!$H:$H,MATCH(A77,アーツ!$C:$C,0)))</f>
        <v/>
      </c>
      <c r="Y77" s="630"/>
      <c r="Z77" s="630"/>
      <c r="AA77" s="631"/>
      <c r="AB77" s="628" t="str">
        <f>IF(A77="","",INDEX(アーツ!$I:$I,MATCH(A77,アーツ!$C:$C,0)))</f>
        <v/>
      </c>
      <c r="AC77" s="628"/>
      <c r="AD77" s="628"/>
      <c r="AE77" s="628"/>
      <c r="AF77" s="628" t="str">
        <f>IF(A77="","",INDEX(アーツ!$J:$J,MATCH(A77,アーツ!$C:$C,0)))</f>
        <v/>
      </c>
      <c r="AG77" s="628"/>
      <c r="AH77" s="628"/>
      <c r="AI77" s="628"/>
      <c r="AJ77" s="632" t="str">
        <f>IF(A77="","",INDEX(アーツ!$K:$K,MATCH(A77,アーツ!$C:$C,0)))</f>
        <v/>
      </c>
      <c r="AK77" s="633"/>
      <c r="AL77" s="105"/>
      <c r="AM77" s="105"/>
      <c r="AN77" s="105"/>
    </row>
    <row r="78" spans="1:40" ht="13.5" customHeight="1" x14ac:dyDescent="0.15">
      <c r="A78" s="199" t="s">
        <v>2369</v>
      </c>
      <c r="B78" s="613" t="str">
        <f>IF(A77="","",INDEX(アーツ!$L:$L,MATCH(A77,アーツ!$C:$C,0)))</f>
        <v/>
      </c>
      <c r="C78" s="613"/>
      <c r="D78" s="613"/>
      <c r="E78" s="613"/>
      <c r="F78" s="613"/>
      <c r="G78" s="613"/>
      <c r="H78" s="613"/>
      <c r="I78" s="613"/>
      <c r="J78" s="613"/>
      <c r="K78" s="613"/>
      <c r="L78" s="613"/>
      <c r="M78" s="613"/>
      <c r="N78" s="613"/>
      <c r="O78" s="613"/>
      <c r="P78" s="613"/>
      <c r="Q78" s="613"/>
      <c r="R78" s="613"/>
      <c r="S78" s="613"/>
      <c r="T78" s="613"/>
      <c r="U78" s="613"/>
      <c r="V78" s="613"/>
      <c r="W78" s="613"/>
      <c r="X78" s="613"/>
      <c r="Y78" s="613"/>
      <c r="Z78" s="613"/>
      <c r="AA78" s="613"/>
      <c r="AB78" s="613"/>
      <c r="AC78" s="613"/>
      <c r="AD78" s="613"/>
      <c r="AE78" s="613"/>
      <c r="AF78" s="613"/>
      <c r="AG78" s="613"/>
      <c r="AH78" s="613"/>
      <c r="AI78" s="613"/>
      <c r="AJ78" s="613"/>
      <c r="AK78" s="614"/>
      <c r="AL78" s="105"/>
      <c r="AM78" s="105"/>
      <c r="AN78" s="105"/>
    </row>
    <row r="79" spans="1:40" ht="13.5" customHeight="1" thickBot="1" x14ac:dyDescent="0.2">
      <c r="A79" s="200" t="s">
        <v>2370</v>
      </c>
      <c r="B79" s="615"/>
      <c r="C79" s="615"/>
      <c r="D79" s="615"/>
      <c r="E79" s="615"/>
      <c r="F79" s="615"/>
      <c r="G79" s="615"/>
      <c r="H79" s="615"/>
      <c r="I79" s="615"/>
      <c r="J79" s="615"/>
      <c r="K79" s="615"/>
      <c r="L79" s="615"/>
      <c r="M79" s="615"/>
      <c r="N79" s="615"/>
      <c r="O79" s="615"/>
      <c r="P79" s="615"/>
      <c r="Q79" s="615"/>
      <c r="R79" s="615"/>
      <c r="S79" s="615"/>
      <c r="T79" s="615"/>
      <c r="U79" s="615"/>
      <c r="V79" s="615"/>
      <c r="W79" s="615"/>
      <c r="X79" s="615"/>
      <c r="Y79" s="615"/>
      <c r="Z79" s="615"/>
      <c r="AA79" s="615"/>
      <c r="AB79" s="615"/>
      <c r="AC79" s="615"/>
      <c r="AD79" s="615"/>
      <c r="AE79" s="615"/>
      <c r="AF79" s="615"/>
      <c r="AG79" s="615"/>
      <c r="AH79" s="615"/>
      <c r="AI79" s="615"/>
      <c r="AJ79" s="615"/>
      <c r="AK79" s="616"/>
      <c r="AL79" s="105"/>
      <c r="AM79" s="105"/>
      <c r="AN79" s="105"/>
    </row>
    <row r="80" spans="1:40" ht="13.5" customHeight="1" x14ac:dyDescent="0.15">
      <c r="A80" s="617"/>
      <c r="B80" s="618"/>
      <c r="C80" s="618"/>
      <c r="D80" s="618"/>
      <c r="E80" s="618"/>
      <c r="F80" s="618"/>
      <c r="G80" s="619"/>
      <c r="H80" s="595"/>
      <c r="I80" s="595"/>
      <c r="J80" s="518" t="str">
        <f>IF(A80="","",INDEX(アーツ!$D:$D,MATCH(A80,アーツ!$C:$C,0)))</f>
        <v/>
      </c>
      <c r="K80" s="518"/>
      <c r="L80" s="518"/>
      <c r="M80" s="518"/>
      <c r="N80" s="518" t="str">
        <f>IF(A80="","",INDEX(アーツ!$E:$E,MATCH(A80,アーツ!$C:$C,0)))</f>
        <v/>
      </c>
      <c r="O80" s="518"/>
      <c r="P80" s="518"/>
      <c r="Q80" s="518"/>
      <c r="R80" s="518" t="str">
        <f>IF(A80="","",INDEX(アーツ!$F:$F,MATCH(A80,アーツ!$C:$C,0)))</f>
        <v/>
      </c>
      <c r="S80" s="518"/>
      <c r="T80" s="518"/>
      <c r="U80" s="518"/>
      <c r="V80" s="620" t="str">
        <f>IF(A80="","",INDEX(アーツ!$G:$G,MATCH(A80,アーツ!$C:$C,0)))</f>
        <v/>
      </c>
      <c r="W80" s="620"/>
      <c r="X80" s="621" t="str">
        <f>IF(A80="","",INDEX(アーツ!$H:$H,MATCH(A80,アーツ!$C:$C,0)))</f>
        <v/>
      </c>
      <c r="Y80" s="621"/>
      <c r="Z80" s="621"/>
      <c r="AA80" s="622"/>
      <c r="AB80" s="518" t="str">
        <f>IF(A80="","",INDEX(アーツ!$I:$I,MATCH(A80,アーツ!$C:$C,0)))</f>
        <v/>
      </c>
      <c r="AC80" s="518"/>
      <c r="AD80" s="518"/>
      <c r="AE80" s="518"/>
      <c r="AF80" s="518" t="str">
        <f>IF(A80="","",INDEX(アーツ!$J:$J,MATCH(A80,アーツ!$C:$C,0)))</f>
        <v/>
      </c>
      <c r="AG80" s="518"/>
      <c r="AH80" s="518"/>
      <c r="AI80" s="518"/>
      <c r="AJ80" s="599" t="str">
        <f>IF(A80="","",INDEX(アーツ!$K:$K,MATCH(A80,アーツ!$C:$C,0)))</f>
        <v/>
      </c>
      <c r="AK80" s="600"/>
      <c r="AL80" s="105"/>
      <c r="AM80" s="105"/>
      <c r="AN80" s="105"/>
    </row>
    <row r="81" spans="1:40" ht="13.5" customHeight="1" x14ac:dyDescent="0.15">
      <c r="A81" s="199" t="s">
        <v>2369</v>
      </c>
      <c r="B81" s="613" t="str">
        <f>IF(A80="","",INDEX(アーツ!$L:$L,MATCH(A80,アーツ!$C:$C,0)))</f>
        <v/>
      </c>
      <c r="C81" s="613"/>
      <c r="D81" s="613"/>
      <c r="E81" s="613"/>
      <c r="F81" s="613"/>
      <c r="G81" s="613"/>
      <c r="H81" s="613"/>
      <c r="I81" s="613"/>
      <c r="J81" s="613"/>
      <c r="K81" s="613"/>
      <c r="L81" s="613"/>
      <c r="M81" s="613"/>
      <c r="N81" s="613"/>
      <c r="O81" s="613"/>
      <c r="P81" s="613"/>
      <c r="Q81" s="613"/>
      <c r="R81" s="613"/>
      <c r="S81" s="613"/>
      <c r="T81" s="613"/>
      <c r="U81" s="613"/>
      <c r="V81" s="613"/>
      <c r="W81" s="613"/>
      <c r="X81" s="613"/>
      <c r="Y81" s="613"/>
      <c r="Z81" s="613"/>
      <c r="AA81" s="613"/>
      <c r="AB81" s="613"/>
      <c r="AC81" s="613"/>
      <c r="AD81" s="613"/>
      <c r="AE81" s="613"/>
      <c r="AF81" s="613"/>
      <c r="AG81" s="613"/>
      <c r="AH81" s="613"/>
      <c r="AI81" s="613"/>
      <c r="AJ81" s="613"/>
      <c r="AK81" s="614"/>
      <c r="AL81" s="105"/>
      <c r="AM81" s="105"/>
      <c r="AN81" s="105"/>
    </row>
    <row r="82" spans="1:40" ht="13.5" customHeight="1" thickBot="1" x14ac:dyDescent="0.2">
      <c r="A82" s="201" t="s">
        <v>2370</v>
      </c>
      <c r="B82" s="623"/>
      <c r="C82" s="623"/>
      <c r="D82" s="623"/>
      <c r="E82" s="623"/>
      <c r="F82" s="623"/>
      <c r="G82" s="623"/>
      <c r="H82" s="623"/>
      <c r="I82" s="623"/>
      <c r="J82" s="623"/>
      <c r="K82" s="623"/>
      <c r="L82" s="623"/>
      <c r="M82" s="623"/>
      <c r="N82" s="623"/>
      <c r="O82" s="623"/>
      <c r="P82" s="623"/>
      <c r="Q82" s="623"/>
      <c r="R82" s="623"/>
      <c r="S82" s="623"/>
      <c r="T82" s="623"/>
      <c r="U82" s="623"/>
      <c r="V82" s="623"/>
      <c r="W82" s="623"/>
      <c r="X82" s="623"/>
      <c r="Y82" s="623"/>
      <c r="Z82" s="623"/>
      <c r="AA82" s="623"/>
      <c r="AB82" s="623"/>
      <c r="AC82" s="623"/>
      <c r="AD82" s="623"/>
      <c r="AE82" s="623"/>
      <c r="AF82" s="623"/>
      <c r="AG82" s="623"/>
      <c r="AH82" s="623"/>
      <c r="AI82" s="623"/>
      <c r="AJ82" s="623"/>
      <c r="AK82" s="624"/>
      <c r="AL82" s="105"/>
      <c r="AM82" s="105"/>
      <c r="AN82" s="105"/>
    </row>
    <row r="83" spans="1:40" ht="13.5" customHeight="1" x14ac:dyDescent="0.15">
      <c r="A83" s="625"/>
      <c r="B83" s="626"/>
      <c r="C83" s="626"/>
      <c r="D83" s="626"/>
      <c r="E83" s="626"/>
      <c r="F83" s="626"/>
      <c r="G83" s="627"/>
      <c r="H83" s="562"/>
      <c r="I83" s="562"/>
      <c r="J83" s="628" t="str">
        <f>IF(A83="","",INDEX(アーツ!$D:$D,MATCH(A83,アーツ!$C:$C,0)))</f>
        <v/>
      </c>
      <c r="K83" s="628"/>
      <c r="L83" s="628"/>
      <c r="M83" s="628"/>
      <c r="N83" s="628" t="str">
        <f>IF(A83="","",INDEX(アーツ!$E:$E,MATCH(A83,アーツ!$C:$C,0)))</f>
        <v/>
      </c>
      <c r="O83" s="628"/>
      <c r="P83" s="628"/>
      <c r="Q83" s="628"/>
      <c r="R83" s="628" t="str">
        <f>IF(A83="","",INDEX(アーツ!$F:$F,MATCH(A83,アーツ!$C:$C,0)))</f>
        <v/>
      </c>
      <c r="S83" s="628"/>
      <c r="T83" s="628"/>
      <c r="U83" s="628"/>
      <c r="V83" s="629" t="str">
        <f>IF(A83="","",INDEX(アーツ!$G:$G,MATCH(A83,アーツ!$C:$C,0)))</f>
        <v/>
      </c>
      <c r="W83" s="629"/>
      <c r="X83" s="630" t="str">
        <f>IF(A83="","",INDEX(アーツ!$H:$H,MATCH(A83,アーツ!$C:$C,0)))</f>
        <v/>
      </c>
      <c r="Y83" s="630"/>
      <c r="Z83" s="630"/>
      <c r="AA83" s="631"/>
      <c r="AB83" s="628" t="str">
        <f>IF(A83="","",INDEX(アーツ!$I:$I,MATCH(A83,アーツ!$C:$C,0)))</f>
        <v/>
      </c>
      <c r="AC83" s="628"/>
      <c r="AD83" s="628"/>
      <c r="AE83" s="628"/>
      <c r="AF83" s="628" t="str">
        <f>IF(A83="","",INDEX(アーツ!$J:$J,MATCH(A83,アーツ!$C:$C,0)))</f>
        <v/>
      </c>
      <c r="AG83" s="628"/>
      <c r="AH83" s="628"/>
      <c r="AI83" s="628"/>
      <c r="AJ83" s="632" t="str">
        <f>IF(A83="","",INDEX(アーツ!$K:$K,MATCH(A83,アーツ!$C:$C,0)))</f>
        <v/>
      </c>
      <c r="AK83" s="633"/>
      <c r="AL83" s="105"/>
      <c r="AM83" s="105"/>
      <c r="AN83" s="105"/>
    </row>
    <row r="84" spans="1:40" ht="13.5" customHeight="1" x14ac:dyDescent="0.15">
      <c r="A84" s="199" t="s">
        <v>2369</v>
      </c>
      <c r="B84" s="613" t="str">
        <f>IF(A83="","",INDEX(アーツ!$L:$L,MATCH(A83,アーツ!$C:$C,0)))</f>
        <v/>
      </c>
      <c r="C84" s="613"/>
      <c r="D84" s="613"/>
      <c r="E84" s="613"/>
      <c r="F84" s="613"/>
      <c r="G84" s="613"/>
      <c r="H84" s="613"/>
      <c r="I84" s="613"/>
      <c r="J84" s="613"/>
      <c r="K84" s="613"/>
      <c r="L84" s="613"/>
      <c r="M84" s="613"/>
      <c r="N84" s="613"/>
      <c r="O84" s="613"/>
      <c r="P84" s="613"/>
      <c r="Q84" s="613"/>
      <c r="R84" s="613"/>
      <c r="S84" s="613"/>
      <c r="T84" s="613"/>
      <c r="U84" s="613"/>
      <c r="V84" s="613"/>
      <c r="W84" s="613"/>
      <c r="X84" s="613"/>
      <c r="Y84" s="613"/>
      <c r="Z84" s="613"/>
      <c r="AA84" s="613"/>
      <c r="AB84" s="613"/>
      <c r="AC84" s="613"/>
      <c r="AD84" s="613"/>
      <c r="AE84" s="613"/>
      <c r="AF84" s="613"/>
      <c r="AG84" s="613"/>
      <c r="AH84" s="613"/>
      <c r="AI84" s="613"/>
      <c r="AJ84" s="613"/>
      <c r="AK84" s="614"/>
      <c r="AL84" s="105"/>
      <c r="AM84" s="105"/>
      <c r="AN84" s="105"/>
    </row>
    <row r="85" spans="1:40" ht="13.5" customHeight="1" thickBot="1" x14ac:dyDescent="0.2">
      <c r="A85" s="200" t="s">
        <v>2370</v>
      </c>
      <c r="B85" s="615"/>
      <c r="C85" s="615"/>
      <c r="D85" s="615"/>
      <c r="E85" s="615"/>
      <c r="F85" s="615"/>
      <c r="G85" s="615"/>
      <c r="H85" s="615"/>
      <c r="I85" s="615"/>
      <c r="J85" s="615"/>
      <c r="K85" s="615"/>
      <c r="L85" s="615"/>
      <c r="M85" s="615"/>
      <c r="N85" s="615"/>
      <c r="O85" s="615"/>
      <c r="P85" s="615"/>
      <c r="Q85" s="615"/>
      <c r="R85" s="615"/>
      <c r="S85" s="615"/>
      <c r="T85" s="615"/>
      <c r="U85" s="615"/>
      <c r="V85" s="615"/>
      <c r="W85" s="615"/>
      <c r="X85" s="615"/>
      <c r="Y85" s="615"/>
      <c r="Z85" s="615"/>
      <c r="AA85" s="615"/>
      <c r="AB85" s="615"/>
      <c r="AC85" s="615"/>
      <c r="AD85" s="615"/>
      <c r="AE85" s="615"/>
      <c r="AF85" s="615"/>
      <c r="AG85" s="615"/>
      <c r="AH85" s="615"/>
      <c r="AI85" s="615"/>
      <c r="AJ85" s="615"/>
      <c r="AK85" s="616"/>
      <c r="AL85" s="105"/>
      <c r="AM85" s="105"/>
      <c r="AN85" s="105"/>
    </row>
    <row r="86" spans="1:40" ht="13.5" customHeight="1" x14ac:dyDescent="0.15">
      <c r="A86" s="625"/>
      <c r="B86" s="626"/>
      <c r="C86" s="626"/>
      <c r="D86" s="626"/>
      <c r="E86" s="626"/>
      <c r="F86" s="626"/>
      <c r="G86" s="627"/>
      <c r="H86" s="562"/>
      <c r="I86" s="562"/>
      <c r="J86" s="628" t="str">
        <f>IF(A86="","",INDEX(アーツ!$D:$D,MATCH(A86,アーツ!$C:$C,0)))</f>
        <v/>
      </c>
      <c r="K86" s="628"/>
      <c r="L86" s="628"/>
      <c r="M86" s="628"/>
      <c r="N86" s="628" t="str">
        <f>IF(A86="","",INDEX(アーツ!$E:$E,MATCH(A86,アーツ!$C:$C,0)))</f>
        <v/>
      </c>
      <c r="O86" s="628"/>
      <c r="P86" s="628"/>
      <c r="Q86" s="628"/>
      <c r="R86" s="628" t="str">
        <f>IF(A86="","",INDEX(アーツ!$F:$F,MATCH(A86,アーツ!$C:$C,0)))</f>
        <v/>
      </c>
      <c r="S86" s="628"/>
      <c r="T86" s="628"/>
      <c r="U86" s="628"/>
      <c r="V86" s="629" t="str">
        <f>IF(A86="","",INDEX(アーツ!$G:$G,MATCH(A86,アーツ!$C:$C,0)))</f>
        <v/>
      </c>
      <c r="W86" s="629"/>
      <c r="X86" s="630" t="str">
        <f>IF(A86="","",INDEX(アーツ!$H:$H,MATCH(A86,アーツ!$C:$C,0)))</f>
        <v/>
      </c>
      <c r="Y86" s="630"/>
      <c r="Z86" s="630"/>
      <c r="AA86" s="631"/>
      <c r="AB86" s="628" t="str">
        <f>IF(A86="","",INDEX(アーツ!$I:$I,MATCH(A86,アーツ!$C:$C,0)))</f>
        <v/>
      </c>
      <c r="AC86" s="628"/>
      <c r="AD86" s="628"/>
      <c r="AE86" s="628"/>
      <c r="AF86" s="628" t="str">
        <f>IF(A86="","",INDEX(アーツ!$J:$J,MATCH(A86,アーツ!$C:$C,0)))</f>
        <v/>
      </c>
      <c r="AG86" s="628"/>
      <c r="AH86" s="628"/>
      <c r="AI86" s="628"/>
      <c r="AJ86" s="632" t="str">
        <f>IF(A86="","",INDEX(アーツ!$K:$K,MATCH(A86,アーツ!$C:$C,0)))</f>
        <v/>
      </c>
      <c r="AK86" s="633"/>
      <c r="AL86" s="105"/>
      <c r="AM86" s="105"/>
      <c r="AN86" s="105"/>
    </row>
    <row r="87" spans="1:40" ht="13.5" customHeight="1" x14ac:dyDescent="0.15">
      <c r="A87" s="199" t="s">
        <v>2369</v>
      </c>
      <c r="B87" s="613" t="str">
        <f>IF(A86="","",INDEX(アーツ!$L:$L,MATCH(A86,アーツ!$C:$C,0)))</f>
        <v/>
      </c>
      <c r="C87" s="613"/>
      <c r="D87" s="613"/>
      <c r="E87" s="613"/>
      <c r="F87" s="613"/>
      <c r="G87" s="613"/>
      <c r="H87" s="613"/>
      <c r="I87" s="613"/>
      <c r="J87" s="613"/>
      <c r="K87" s="613"/>
      <c r="L87" s="613"/>
      <c r="M87" s="613"/>
      <c r="N87" s="613"/>
      <c r="O87" s="613"/>
      <c r="P87" s="613"/>
      <c r="Q87" s="613"/>
      <c r="R87" s="613"/>
      <c r="S87" s="613"/>
      <c r="T87" s="613"/>
      <c r="U87" s="613"/>
      <c r="V87" s="613"/>
      <c r="W87" s="613"/>
      <c r="X87" s="613"/>
      <c r="Y87" s="613"/>
      <c r="Z87" s="613"/>
      <c r="AA87" s="613"/>
      <c r="AB87" s="613"/>
      <c r="AC87" s="613"/>
      <c r="AD87" s="613"/>
      <c r="AE87" s="613"/>
      <c r="AF87" s="613"/>
      <c r="AG87" s="613"/>
      <c r="AH87" s="613"/>
      <c r="AI87" s="613"/>
      <c r="AJ87" s="613"/>
      <c r="AK87" s="614"/>
      <c r="AL87" s="105"/>
      <c r="AM87" s="105"/>
      <c r="AN87" s="105"/>
    </row>
    <row r="88" spans="1:40" ht="13.5" customHeight="1" thickBot="1" x14ac:dyDescent="0.2">
      <c r="A88" s="200" t="s">
        <v>2370</v>
      </c>
      <c r="B88" s="615"/>
      <c r="C88" s="615"/>
      <c r="D88" s="615"/>
      <c r="E88" s="615"/>
      <c r="F88" s="615"/>
      <c r="G88" s="615"/>
      <c r="H88" s="615"/>
      <c r="I88" s="615"/>
      <c r="J88" s="615"/>
      <c r="K88" s="615"/>
      <c r="L88" s="615"/>
      <c r="M88" s="615"/>
      <c r="N88" s="615"/>
      <c r="O88" s="615"/>
      <c r="P88" s="615"/>
      <c r="Q88" s="615"/>
      <c r="R88" s="615"/>
      <c r="S88" s="615"/>
      <c r="T88" s="615"/>
      <c r="U88" s="615"/>
      <c r="V88" s="615"/>
      <c r="W88" s="615"/>
      <c r="X88" s="615"/>
      <c r="Y88" s="615"/>
      <c r="Z88" s="615"/>
      <c r="AA88" s="615"/>
      <c r="AB88" s="615"/>
      <c r="AC88" s="615"/>
      <c r="AD88" s="615"/>
      <c r="AE88" s="615"/>
      <c r="AF88" s="615"/>
      <c r="AG88" s="615"/>
      <c r="AH88" s="615"/>
      <c r="AI88" s="615"/>
      <c r="AJ88" s="615"/>
      <c r="AK88" s="616"/>
      <c r="AL88" s="105"/>
      <c r="AM88" s="105"/>
      <c r="AN88" s="105"/>
    </row>
    <row r="89" spans="1:40" ht="13.5" customHeight="1" x14ac:dyDescent="0.15">
      <c r="A89" s="617"/>
      <c r="B89" s="618"/>
      <c r="C89" s="618"/>
      <c r="D89" s="618"/>
      <c r="E89" s="618"/>
      <c r="F89" s="618"/>
      <c r="G89" s="619"/>
      <c r="H89" s="595"/>
      <c r="I89" s="595"/>
      <c r="J89" s="518" t="str">
        <f>IF(A89="","",INDEX(アーツ!$D:$D,MATCH(A89,アーツ!$C:$C,0)))</f>
        <v/>
      </c>
      <c r="K89" s="518"/>
      <c r="L89" s="518"/>
      <c r="M89" s="518"/>
      <c r="N89" s="518" t="str">
        <f>IF(A89="","",INDEX(アーツ!$E:$E,MATCH(A89,アーツ!$C:$C,0)))</f>
        <v/>
      </c>
      <c r="O89" s="518"/>
      <c r="P89" s="518"/>
      <c r="Q89" s="518"/>
      <c r="R89" s="518" t="str">
        <f>IF(A89="","",INDEX(アーツ!$F:$F,MATCH(A89,アーツ!$C:$C,0)))</f>
        <v/>
      </c>
      <c r="S89" s="518"/>
      <c r="T89" s="518"/>
      <c r="U89" s="518"/>
      <c r="V89" s="620" t="str">
        <f>IF(A89="","",INDEX(アーツ!$G:$G,MATCH(A89,アーツ!$C:$C,0)))</f>
        <v/>
      </c>
      <c r="W89" s="620"/>
      <c r="X89" s="621" t="str">
        <f>IF(A89="","",INDEX(アーツ!$H:$H,MATCH(A89,アーツ!$C:$C,0)))</f>
        <v/>
      </c>
      <c r="Y89" s="621"/>
      <c r="Z89" s="621"/>
      <c r="AA89" s="622"/>
      <c r="AB89" s="518" t="str">
        <f>IF(A89="","",INDEX(アーツ!$I:$I,MATCH(A89,アーツ!$C:$C,0)))</f>
        <v/>
      </c>
      <c r="AC89" s="518"/>
      <c r="AD89" s="518"/>
      <c r="AE89" s="518"/>
      <c r="AF89" s="518" t="str">
        <f>IF(A89="","",INDEX(アーツ!$J:$J,MATCH(A89,アーツ!$C:$C,0)))</f>
        <v/>
      </c>
      <c r="AG89" s="518"/>
      <c r="AH89" s="518"/>
      <c r="AI89" s="518"/>
      <c r="AJ89" s="599" t="str">
        <f>IF(A89="","",INDEX(アーツ!$K:$K,MATCH(A89,アーツ!$C:$C,0)))</f>
        <v/>
      </c>
      <c r="AK89" s="600"/>
      <c r="AL89" s="105"/>
      <c r="AM89" s="105"/>
      <c r="AN89" s="105"/>
    </row>
    <row r="90" spans="1:40" ht="13.5" customHeight="1" x14ac:dyDescent="0.15">
      <c r="A90" s="199" t="s">
        <v>2369</v>
      </c>
      <c r="B90" s="613" t="str">
        <f>IF(A89="","",INDEX(アーツ!$L:$L,MATCH(A89,アーツ!$C:$C,0)))</f>
        <v/>
      </c>
      <c r="C90" s="613"/>
      <c r="D90" s="613"/>
      <c r="E90" s="613"/>
      <c r="F90" s="613"/>
      <c r="G90" s="613"/>
      <c r="H90" s="613"/>
      <c r="I90" s="613"/>
      <c r="J90" s="613"/>
      <c r="K90" s="613"/>
      <c r="L90" s="613"/>
      <c r="M90" s="613"/>
      <c r="N90" s="613"/>
      <c r="O90" s="613"/>
      <c r="P90" s="613"/>
      <c r="Q90" s="613"/>
      <c r="R90" s="613"/>
      <c r="S90" s="613"/>
      <c r="T90" s="613"/>
      <c r="U90" s="613"/>
      <c r="V90" s="613"/>
      <c r="W90" s="613"/>
      <c r="X90" s="613"/>
      <c r="Y90" s="613"/>
      <c r="Z90" s="613"/>
      <c r="AA90" s="613"/>
      <c r="AB90" s="613"/>
      <c r="AC90" s="613"/>
      <c r="AD90" s="613"/>
      <c r="AE90" s="613"/>
      <c r="AF90" s="613"/>
      <c r="AG90" s="613"/>
      <c r="AH90" s="613"/>
      <c r="AI90" s="613"/>
      <c r="AJ90" s="613"/>
      <c r="AK90" s="614"/>
      <c r="AL90" s="105"/>
      <c r="AM90" s="105"/>
      <c r="AN90" s="105"/>
    </row>
    <row r="91" spans="1:40" ht="13.5" customHeight="1" thickBot="1" x14ac:dyDescent="0.2">
      <c r="A91" s="201" t="s">
        <v>2370</v>
      </c>
      <c r="B91" s="623"/>
      <c r="C91" s="623"/>
      <c r="D91" s="623"/>
      <c r="E91" s="623"/>
      <c r="F91" s="623"/>
      <c r="G91" s="623"/>
      <c r="H91" s="623"/>
      <c r="I91" s="623"/>
      <c r="J91" s="623"/>
      <c r="K91" s="623"/>
      <c r="L91" s="623"/>
      <c r="M91" s="623"/>
      <c r="N91" s="623"/>
      <c r="O91" s="623"/>
      <c r="P91" s="623"/>
      <c r="Q91" s="623"/>
      <c r="R91" s="623"/>
      <c r="S91" s="623"/>
      <c r="T91" s="623"/>
      <c r="U91" s="623"/>
      <c r="V91" s="623"/>
      <c r="W91" s="623"/>
      <c r="X91" s="623"/>
      <c r="Y91" s="623"/>
      <c r="Z91" s="623"/>
      <c r="AA91" s="623"/>
      <c r="AB91" s="623"/>
      <c r="AC91" s="623"/>
      <c r="AD91" s="623"/>
      <c r="AE91" s="623"/>
      <c r="AF91" s="623"/>
      <c r="AG91" s="623"/>
      <c r="AH91" s="623"/>
      <c r="AI91" s="623"/>
      <c r="AJ91" s="623"/>
      <c r="AK91" s="624"/>
      <c r="AL91" s="105"/>
      <c r="AM91" s="105"/>
      <c r="AN91" s="105"/>
    </row>
    <row r="92" spans="1:40" ht="13.5" customHeight="1" x14ac:dyDescent="0.15">
      <c r="A92" s="625"/>
      <c r="B92" s="626"/>
      <c r="C92" s="626"/>
      <c r="D92" s="626"/>
      <c r="E92" s="626"/>
      <c r="F92" s="626"/>
      <c r="G92" s="627"/>
      <c r="H92" s="562"/>
      <c r="I92" s="562"/>
      <c r="J92" s="628" t="str">
        <f>IF(A92="","",INDEX(アーツ!$D:$D,MATCH(A92,アーツ!$C:$C,0)))</f>
        <v/>
      </c>
      <c r="K92" s="628"/>
      <c r="L92" s="628"/>
      <c r="M92" s="628"/>
      <c r="N92" s="628" t="str">
        <f>IF(A92="","",INDEX(アーツ!$E:$E,MATCH(A92,アーツ!$C:$C,0)))</f>
        <v/>
      </c>
      <c r="O92" s="628"/>
      <c r="P92" s="628"/>
      <c r="Q92" s="628"/>
      <c r="R92" s="628" t="str">
        <f>IF(A92="","",INDEX(アーツ!$F:$F,MATCH(A92,アーツ!$C:$C,0)))</f>
        <v/>
      </c>
      <c r="S92" s="628"/>
      <c r="T92" s="628"/>
      <c r="U92" s="628"/>
      <c r="V92" s="629" t="str">
        <f>IF(A92="","",INDEX(アーツ!$G:$G,MATCH(A92,アーツ!$C:$C,0)))</f>
        <v/>
      </c>
      <c r="W92" s="629"/>
      <c r="X92" s="630" t="str">
        <f>IF(A92="","",INDEX(アーツ!$H:$H,MATCH(A92,アーツ!$C:$C,0)))</f>
        <v/>
      </c>
      <c r="Y92" s="630"/>
      <c r="Z92" s="630"/>
      <c r="AA92" s="631"/>
      <c r="AB92" s="628" t="str">
        <f>IF(A92="","",INDEX(アーツ!$I:$I,MATCH(A92,アーツ!$C:$C,0)))</f>
        <v/>
      </c>
      <c r="AC92" s="628"/>
      <c r="AD92" s="628"/>
      <c r="AE92" s="628"/>
      <c r="AF92" s="628" t="str">
        <f>IF(A92="","",INDEX(アーツ!$J:$J,MATCH(A92,アーツ!$C:$C,0)))</f>
        <v/>
      </c>
      <c r="AG92" s="628"/>
      <c r="AH92" s="628"/>
      <c r="AI92" s="628"/>
      <c r="AJ92" s="632" t="str">
        <f>IF(A92="","",INDEX(アーツ!$K:$K,MATCH(A92,アーツ!$C:$C,0)))</f>
        <v/>
      </c>
      <c r="AK92" s="633"/>
      <c r="AL92" s="105"/>
      <c r="AM92" s="105"/>
      <c r="AN92" s="105"/>
    </row>
    <row r="93" spans="1:40" ht="13.5" customHeight="1" x14ac:dyDescent="0.15">
      <c r="A93" s="199" t="s">
        <v>2369</v>
      </c>
      <c r="B93" s="613" t="str">
        <f>IF(A92="","",INDEX(アーツ!$L:$L,MATCH(A92,アーツ!$C:$C,0)))</f>
        <v/>
      </c>
      <c r="C93" s="613"/>
      <c r="D93" s="613"/>
      <c r="E93" s="613"/>
      <c r="F93" s="613"/>
      <c r="G93" s="613"/>
      <c r="H93" s="613"/>
      <c r="I93" s="613"/>
      <c r="J93" s="613"/>
      <c r="K93" s="613"/>
      <c r="L93" s="613"/>
      <c r="M93" s="613"/>
      <c r="N93" s="613"/>
      <c r="O93" s="613"/>
      <c r="P93" s="613"/>
      <c r="Q93" s="613"/>
      <c r="R93" s="613"/>
      <c r="S93" s="613"/>
      <c r="T93" s="613"/>
      <c r="U93" s="613"/>
      <c r="V93" s="613"/>
      <c r="W93" s="613"/>
      <c r="X93" s="613"/>
      <c r="Y93" s="613"/>
      <c r="Z93" s="613"/>
      <c r="AA93" s="613"/>
      <c r="AB93" s="613"/>
      <c r="AC93" s="613"/>
      <c r="AD93" s="613"/>
      <c r="AE93" s="613"/>
      <c r="AF93" s="613"/>
      <c r="AG93" s="613"/>
      <c r="AH93" s="613"/>
      <c r="AI93" s="613"/>
      <c r="AJ93" s="613"/>
      <c r="AK93" s="614"/>
      <c r="AL93" s="105"/>
      <c r="AM93" s="105"/>
      <c r="AN93" s="105"/>
    </row>
    <row r="94" spans="1:40" ht="13.5" customHeight="1" thickBot="1" x14ac:dyDescent="0.2">
      <c r="A94" s="200" t="s">
        <v>2370</v>
      </c>
      <c r="B94" s="615"/>
      <c r="C94" s="615"/>
      <c r="D94" s="615"/>
      <c r="E94" s="615"/>
      <c r="F94" s="615"/>
      <c r="G94" s="615"/>
      <c r="H94" s="615"/>
      <c r="I94" s="615"/>
      <c r="J94" s="615"/>
      <c r="K94" s="615"/>
      <c r="L94" s="615"/>
      <c r="M94" s="615"/>
      <c r="N94" s="615"/>
      <c r="O94" s="615"/>
      <c r="P94" s="615"/>
      <c r="Q94" s="615"/>
      <c r="R94" s="615"/>
      <c r="S94" s="615"/>
      <c r="T94" s="615"/>
      <c r="U94" s="615"/>
      <c r="V94" s="615"/>
      <c r="W94" s="615"/>
      <c r="X94" s="615"/>
      <c r="Y94" s="615"/>
      <c r="Z94" s="615"/>
      <c r="AA94" s="615"/>
      <c r="AB94" s="615"/>
      <c r="AC94" s="615"/>
      <c r="AD94" s="615"/>
      <c r="AE94" s="615"/>
      <c r="AF94" s="615"/>
      <c r="AG94" s="615"/>
      <c r="AH94" s="615"/>
      <c r="AI94" s="615"/>
      <c r="AJ94" s="615"/>
      <c r="AK94" s="616"/>
      <c r="AL94" s="105"/>
      <c r="AM94" s="105"/>
      <c r="AN94" s="105"/>
    </row>
    <row r="95" spans="1:40" ht="13.5" customHeight="1" x14ac:dyDescent="0.15">
      <c r="A95" s="625"/>
      <c r="B95" s="626"/>
      <c r="C95" s="626"/>
      <c r="D95" s="626"/>
      <c r="E95" s="626"/>
      <c r="F95" s="626"/>
      <c r="G95" s="627"/>
      <c r="H95" s="562"/>
      <c r="I95" s="562"/>
      <c r="J95" s="628" t="str">
        <f>IF(A95="","",INDEX(アーツ!$D:$D,MATCH(A95,アーツ!$C:$C,0)))</f>
        <v/>
      </c>
      <c r="K95" s="628"/>
      <c r="L95" s="628"/>
      <c r="M95" s="628"/>
      <c r="N95" s="628" t="str">
        <f>IF(A95="","",INDEX(アーツ!$E:$E,MATCH(A95,アーツ!$C:$C,0)))</f>
        <v/>
      </c>
      <c r="O95" s="628"/>
      <c r="P95" s="628"/>
      <c r="Q95" s="628"/>
      <c r="R95" s="628" t="str">
        <f>IF(A95="","",INDEX(アーツ!$F:$F,MATCH(A95,アーツ!$C:$C,0)))</f>
        <v/>
      </c>
      <c r="S95" s="628"/>
      <c r="T95" s="628"/>
      <c r="U95" s="628"/>
      <c r="V95" s="629" t="str">
        <f>IF(A95="","",INDEX(アーツ!$G:$G,MATCH(A95,アーツ!$C:$C,0)))</f>
        <v/>
      </c>
      <c r="W95" s="629"/>
      <c r="X95" s="630" t="str">
        <f>IF(A95="","",INDEX(アーツ!$H:$H,MATCH(A95,アーツ!$C:$C,0)))</f>
        <v/>
      </c>
      <c r="Y95" s="630"/>
      <c r="Z95" s="630"/>
      <c r="AA95" s="631"/>
      <c r="AB95" s="628" t="str">
        <f>IF(A95="","",INDEX(アーツ!$I:$I,MATCH(A95,アーツ!$C:$C,0)))</f>
        <v/>
      </c>
      <c r="AC95" s="628"/>
      <c r="AD95" s="628"/>
      <c r="AE95" s="628"/>
      <c r="AF95" s="628" t="str">
        <f>IF(A95="","",INDEX(アーツ!$J:$J,MATCH(A95,アーツ!$C:$C,0)))</f>
        <v/>
      </c>
      <c r="AG95" s="628"/>
      <c r="AH95" s="628"/>
      <c r="AI95" s="628"/>
      <c r="AJ95" s="632" t="str">
        <f>IF(A95="","",INDEX(アーツ!$K:$K,MATCH(A95,アーツ!$C:$C,0)))</f>
        <v/>
      </c>
      <c r="AK95" s="633"/>
      <c r="AL95" s="105"/>
      <c r="AM95" s="105"/>
      <c r="AN95" s="105"/>
    </row>
    <row r="96" spans="1:40" ht="13.5" customHeight="1" x14ac:dyDescent="0.15">
      <c r="A96" s="199" t="s">
        <v>2369</v>
      </c>
      <c r="B96" s="613" t="str">
        <f>IF(A95="","",INDEX(アーツ!$L:$L,MATCH(A95,アーツ!$C:$C,0)))</f>
        <v/>
      </c>
      <c r="C96" s="613"/>
      <c r="D96" s="613"/>
      <c r="E96" s="613"/>
      <c r="F96" s="613"/>
      <c r="G96" s="613"/>
      <c r="H96" s="613"/>
      <c r="I96" s="613"/>
      <c r="J96" s="613"/>
      <c r="K96" s="613"/>
      <c r="L96" s="613"/>
      <c r="M96" s="613"/>
      <c r="N96" s="613"/>
      <c r="O96" s="613"/>
      <c r="P96" s="613"/>
      <c r="Q96" s="613"/>
      <c r="R96" s="613"/>
      <c r="S96" s="613"/>
      <c r="T96" s="613"/>
      <c r="U96" s="613"/>
      <c r="V96" s="613"/>
      <c r="W96" s="613"/>
      <c r="X96" s="613"/>
      <c r="Y96" s="613"/>
      <c r="Z96" s="613"/>
      <c r="AA96" s="613"/>
      <c r="AB96" s="613"/>
      <c r="AC96" s="613"/>
      <c r="AD96" s="613"/>
      <c r="AE96" s="613"/>
      <c r="AF96" s="613"/>
      <c r="AG96" s="613"/>
      <c r="AH96" s="613"/>
      <c r="AI96" s="613"/>
      <c r="AJ96" s="613"/>
      <c r="AK96" s="614"/>
      <c r="AL96" s="105"/>
      <c r="AM96" s="105"/>
      <c r="AN96" s="105"/>
    </row>
    <row r="97" spans="1:40" ht="13.5" customHeight="1" thickBot="1" x14ac:dyDescent="0.2">
      <c r="A97" s="200" t="s">
        <v>2370</v>
      </c>
      <c r="B97" s="615"/>
      <c r="C97" s="615"/>
      <c r="D97" s="615"/>
      <c r="E97" s="615"/>
      <c r="F97" s="615"/>
      <c r="G97" s="615"/>
      <c r="H97" s="615"/>
      <c r="I97" s="615"/>
      <c r="J97" s="615"/>
      <c r="K97" s="615"/>
      <c r="L97" s="615"/>
      <c r="M97" s="615"/>
      <c r="N97" s="615"/>
      <c r="O97" s="615"/>
      <c r="P97" s="615"/>
      <c r="Q97" s="615"/>
      <c r="R97" s="615"/>
      <c r="S97" s="615"/>
      <c r="T97" s="615"/>
      <c r="U97" s="615"/>
      <c r="V97" s="615"/>
      <c r="W97" s="615"/>
      <c r="X97" s="615"/>
      <c r="Y97" s="615"/>
      <c r="Z97" s="615"/>
      <c r="AA97" s="615"/>
      <c r="AB97" s="615"/>
      <c r="AC97" s="615"/>
      <c r="AD97" s="615"/>
      <c r="AE97" s="615"/>
      <c r="AF97" s="615"/>
      <c r="AG97" s="615"/>
      <c r="AH97" s="615"/>
      <c r="AI97" s="615"/>
      <c r="AJ97" s="615"/>
      <c r="AK97" s="616"/>
      <c r="AL97" s="105"/>
      <c r="AM97" s="105"/>
      <c r="AN97" s="105"/>
    </row>
    <row r="98" spans="1:40" ht="13.5" customHeight="1" x14ac:dyDescent="0.15">
      <c r="A98" s="105"/>
      <c r="B98" s="105"/>
      <c r="C98" s="105"/>
      <c r="D98" s="105"/>
      <c r="E98" s="105"/>
      <c r="F98" s="105"/>
      <c r="G98" s="105"/>
      <c r="H98" s="105"/>
      <c r="I98" s="105"/>
      <c r="J98" s="105"/>
      <c r="K98" s="105"/>
      <c r="L98" s="105"/>
      <c r="M98" s="105"/>
      <c r="N98" s="105"/>
      <c r="O98" s="105"/>
      <c r="P98" s="105"/>
      <c r="Q98" s="105"/>
      <c r="R98" s="105"/>
      <c r="S98" s="105"/>
      <c r="T98" s="105"/>
      <c r="U98" s="105"/>
      <c r="V98" s="666" t="s">
        <v>2371</v>
      </c>
      <c r="W98" s="666"/>
      <c r="X98" s="666"/>
      <c r="Y98" s="666"/>
      <c r="Z98" s="666"/>
      <c r="AA98" s="666"/>
      <c r="AB98" s="665"/>
      <c r="AC98" s="665"/>
      <c r="AD98" s="720" t="s">
        <v>2372</v>
      </c>
      <c r="AE98" s="409"/>
      <c r="AF98" s="409"/>
      <c r="AG98" s="409"/>
      <c r="AH98" s="409"/>
      <c r="AI98" s="721"/>
      <c r="AJ98" s="722">
        <f>SUM(H68,H71,H74,H77,H80,H83,H86,H89,H92,H95)-AB98</f>
        <v>0</v>
      </c>
      <c r="AK98" s="722"/>
      <c r="AL98" s="105"/>
      <c r="AM98" s="105"/>
      <c r="AN98" s="105"/>
    </row>
    <row r="99" spans="1:40" ht="13.5" customHeight="1" x14ac:dyDescent="0.15">
      <c r="AL99" s="105"/>
      <c r="AM99" s="105"/>
      <c r="AN99" s="105"/>
    </row>
    <row r="100" spans="1:40" ht="13.5" customHeight="1" x14ac:dyDescent="0.15">
      <c r="AL100" s="105"/>
      <c r="AM100" s="105"/>
      <c r="AN100" s="105"/>
    </row>
    <row r="101" spans="1:40" ht="13.5" customHeight="1" x14ac:dyDescent="0.15">
      <c r="AL101" s="105"/>
      <c r="AM101" s="105"/>
      <c r="AN101" s="105"/>
    </row>
    <row r="102" spans="1:40" ht="13.5" customHeight="1" x14ac:dyDescent="0.15">
      <c r="AL102" s="105"/>
      <c r="AM102" s="105"/>
      <c r="AN102" s="105"/>
    </row>
    <row r="103" spans="1:40" ht="13.5" customHeight="1" x14ac:dyDescent="0.15">
      <c r="AL103" s="105"/>
      <c r="AM103" s="105"/>
      <c r="AN103" s="105"/>
    </row>
    <row r="104" spans="1:40" ht="13.5" customHeight="1" x14ac:dyDescent="0.15">
      <c r="AL104" s="105"/>
      <c r="AM104" s="105"/>
      <c r="AN104" s="105"/>
    </row>
    <row r="105" spans="1:40" ht="13.5" customHeight="1" x14ac:dyDescent="0.15">
      <c r="AL105" s="105"/>
      <c r="AM105" s="105"/>
      <c r="AN105" s="105"/>
    </row>
    <row r="106" spans="1:40" ht="13.5" customHeight="1" x14ac:dyDescent="0.15">
      <c r="AL106" s="105"/>
      <c r="AM106" s="105"/>
      <c r="AN106" s="105"/>
    </row>
    <row r="107" spans="1:40" ht="13.5" customHeight="1" x14ac:dyDescent="0.15">
      <c r="AL107" s="105"/>
      <c r="AM107" s="105"/>
      <c r="AN107" s="105"/>
    </row>
    <row r="108" spans="1:40" ht="13.5" customHeight="1" x14ac:dyDescent="0.15">
      <c r="AL108" s="105"/>
      <c r="AM108" s="105"/>
      <c r="AN108" s="105"/>
    </row>
    <row r="109" spans="1:40" ht="13.5" customHeight="1" x14ac:dyDescent="0.15">
      <c r="AL109" s="105"/>
      <c r="AM109" s="105"/>
      <c r="AN109" s="105"/>
    </row>
    <row r="110" spans="1:40" ht="13.5" customHeight="1" x14ac:dyDescent="0.15">
      <c r="AL110" s="105"/>
      <c r="AM110" s="105"/>
      <c r="AN110" s="105"/>
    </row>
    <row r="111" spans="1:40" ht="13.5" customHeight="1" x14ac:dyDescent="0.15">
      <c r="AL111" s="105"/>
      <c r="AM111" s="105"/>
      <c r="AN111" s="105"/>
    </row>
    <row r="112" spans="1:40" ht="13.5" customHeight="1" x14ac:dyDescent="0.15">
      <c r="AL112" s="105"/>
      <c r="AM112" s="105"/>
      <c r="AN112" s="105"/>
    </row>
    <row r="113" spans="38:40" ht="13.5" customHeight="1" x14ac:dyDescent="0.15">
      <c r="AL113" s="105"/>
      <c r="AM113" s="105"/>
      <c r="AN113" s="105"/>
    </row>
  </sheetData>
  <mergeCells count="464">
    <mergeCell ref="A4:G6"/>
    <mergeCell ref="H4:X6"/>
    <mergeCell ref="Z4:AF4"/>
    <mergeCell ref="A7:G7"/>
    <mergeCell ref="H7:X7"/>
    <mergeCell ref="AH5:AK7"/>
    <mergeCell ref="AH4:AK4"/>
    <mergeCell ref="A1:R3"/>
    <mergeCell ref="S1:X1"/>
    <mergeCell ref="Y1:AK3"/>
    <mergeCell ref="S2:V2"/>
    <mergeCell ref="W2:X2"/>
    <mergeCell ref="S3:V3"/>
    <mergeCell ref="W3:X3"/>
    <mergeCell ref="S8:V9"/>
    <mergeCell ref="Z9:AA9"/>
    <mergeCell ref="AB9:AK20"/>
    <mergeCell ref="A10:D10"/>
    <mergeCell ref="E10:F10"/>
    <mergeCell ref="G10:I10"/>
    <mergeCell ref="J10:M10"/>
    <mergeCell ref="N10:O10"/>
    <mergeCell ref="P10:R10"/>
    <mergeCell ref="S10:U11"/>
    <mergeCell ref="A8:D9"/>
    <mergeCell ref="E8:G9"/>
    <mergeCell ref="H8:I8"/>
    <mergeCell ref="J8:M9"/>
    <mergeCell ref="N8:P9"/>
    <mergeCell ref="Q8:R8"/>
    <mergeCell ref="H9:I9"/>
    <mergeCell ref="V10:W10"/>
    <mergeCell ref="Z10:AA10"/>
    <mergeCell ref="A11:D11"/>
    <mergeCell ref="E11:F11"/>
    <mergeCell ref="G11:I11"/>
    <mergeCell ref="J11:M11"/>
    <mergeCell ref="N11:O11"/>
    <mergeCell ref="P11:R11"/>
    <mergeCell ref="Z11:AA11"/>
    <mergeCell ref="Z12:AA12"/>
    <mergeCell ref="A13:D13"/>
    <mergeCell ref="E13:F13"/>
    <mergeCell ref="G13:I13"/>
    <mergeCell ref="J13:M13"/>
    <mergeCell ref="N13:O13"/>
    <mergeCell ref="P13:R13"/>
    <mergeCell ref="S13:X13"/>
    <mergeCell ref="Z13:AA13"/>
    <mergeCell ref="A12:D12"/>
    <mergeCell ref="E12:F12"/>
    <mergeCell ref="G12:I12"/>
    <mergeCell ref="J12:M12"/>
    <mergeCell ref="N12:O12"/>
    <mergeCell ref="P12:R12"/>
    <mergeCell ref="S14:U15"/>
    <mergeCell ref="V14:X15"/>
    <mergeCell ref="Z14:AA14"/>
    <mergeCell ref="A15:D16"/>
    <mergeCell ref="E15:G16"/>
    <mergeCell ref="H15:I15"/>
    <mergeCell ref="J15:M16"/>
    <mergeCell ref="N15:P16"/>
    <mergeCell ref="Q15:R15"/>
    <mergeCell ref="Z15:AA15"/>
    <mergeCell ref="A14:D14"/>
    <mergeCell ref="E14:F14"/>
    <mergeCell ref="G14:I14"/>
    <mergeCell ref="J14:M14"/>
    <mergeCell ref="N14:O14"/>
    <mergeCell ref="P14:R14"/>
    <mergeCell ref="S16:U16"/>
    <mergeCell ref="V16:X16"/>
    <mergeCell ref="Z16:AA16"/>
    <mergeCell ref="H16:I16"/>
    <mergeCell ref="A17:D17"/>
    <mergeCell ref="E17:F17"/>
    <mergeCell ref="G17:I17"/>
    <mergeCell ref="J17:M17"/>
    <mergeCell ref="N17:O17"/>
    <mergeCell ref="P17:R17"/>
    <mergeCell ref="S17:X17"/>
    <mergeCell ref="Z17:AA17"/>
    <mergeCell ref="A18:D18"/>
    <mergeCell ref="E18:F18"/>
    <mergeCell ref="G18:I18"/>
    <mergeCell ref="J18:M18"/>
    <mergeCell ref="N18:O18"/>
    <mergeCell ref="P18:R18"/>
    <mergeCell ref="S18:U19"/>
    <mergeCell ref="V18:X19"/>
    <mergeCell ref="Z18:AA18"/>
    <mergeCell ref="Z19:AA19"/>
    <mergeCell ref="A19:D19"/>
    <mergeCell ref="E19:F19"/>
    <mergeCell ref="G19:I19"/>
    <mergeCell ref="J19:M19"/>
    <mergeCell ref="N19:O19"/>
    <mergeCell ref="P19:R19"/>
    <mergeCell ref="A20:D20"/>
    <mergeCell ref="E20:F20"/>
    <mergeCell ref="G20:I20"/>
    <mergeCell ref="J20:M20"/>
    <mergeCell ref="N20:O20"/>
    <mergeCell ref="P20:R20"/>
    <mergeCell ref="S20:U20"/>
    <mergeCell ref="V20:X20"/>
    <mergeCell ref="Z20:AA20"/>
    <mergeCell ref="A26:I26"/>
    <mergeCell ref="J26:O26"/>
    <mergeCell ref="P26:S26"/>
    <mergeCell ref="T26:U26"/>
    <mergeCell ref="V26:W26"/>
    <mergeCell ref="S21:U21"/>
    <mergeCell ref="V21:X21"/>
    <mergeCell ref="A23:G24"/>
    <mergeCell ref="A25:I25"/>
    <mergeCell ref="J25:O25"/>
    <mergeCell ref="P25:S25"/>
    <mergeCell ref="T25:U25"/>
    <mergeCell ref="V25:W25"/>
    <mergeCell ref="X25:Y25"/>
    <mergeCell ref="A21:D21"/>
    <mergeCell ref="E21:F21"/>
    <mergeCell ref="G21:I21"/>
    <mergeCell ref="J21:M21"/>
    <mergeCell ref="N21:O21"/>
    <mergeCell ref="P21:R21"/>
    <mergeCell ref="X26:Y26"/>
    <mergeCell ref="Z26:AA26"/>
    <mergeCell ref="AB26:AE26"/>
    <mergeCell ref="AF26:AG26"/>
    <mergeCell ref="AH26:AI26"/>
    <mergeCell ref="AJ26:AK26"/>
    <mergeCell ref="Z25:AA25"/>
    <mergeCell ref="AB25:AE25"/>
    <mergeCell ref="AF25:AG25"/>
    <mergeCell ref="AH25:AI25"/>
    <mergeCell ref="AJ25:AK25"/>
    <mergeCell ref="AB28:AE28"/>
    <mergeCell ref="AF28:AG28"/>
    <mergeCell ref="AH28:AI28"/>
    <mergeCell ref="AJ28:AK28"/>
    <mergeCell ref="A29:C29"/>
    <mergeCell ref="D29:AK29"/>
    <mergeCell ref="A27:C27"/>
    <mergeCell ref="D27:AK27"/>
    <mergeCell ref="AL27:AN27"/>
    <mergeCell ref="A28:I28"/>
    <mergeCell ref="J28:O28"/>
    <mergeCell ref="P28:S28"/>
    <mergeCell ref="T28:U28"/>
    <mergeCell ref="V28:W28"/>
    <mergeCell ref="X28:Y28"/>
    <mergeCell ref="Z28:AA28"/>
    <mergeCell ref="AH30:AI30"/>
    <mergeCell ref="AJ30:AK30"/>
    <mergeCell ref="A31:C31"/>
    <mergeCell ref="D31:AK31"/>
    <mergeCell ref="AL31:AN31"/>
    <mergeCell ref="AF32:AG32"/>
    <mergeCell ref="AH32:AI32"/>
    <mergeCell ref="AJ32:AK32"/>
    <mergeCell ref="AL29:AN29"/>
    <mergeCell ref="A30:I30"/>
    <mergeCell ref="J30:O30"/>
    <mergeCell ref="P30:S30"/>
    <mergeCell ref="T30:U30"/>
    <mergeCell ref="V30:W30"/>
    <mergeCell ref="X30:Y30"/>
    <mergeCell ref="Z30:AA30"/>
    <mergeCell ref="AB30:AE30"/>
    <mergeCell ref="AF30:AG30"/>
    <mergeCell ref="A33:G34"/>
    <mergeCell ref="T34:AE34"/>
    <mergeCell ref="A35:I35"/>
    <mergeCell ref="J35:O35"/>
    <mergeCell ref="P35:S35"/>
    <mergeCell ref="T35:V35"/>
    <mergeCell ref="W35:Y35"/>
    <mergeCell ref="Z35:AB35"/>
    <mergeCell ref="AC35:AE35"/>
    <mergeCell ref="AF35:AH35"/>
    <mergeCell ref="AI35:AK35"/>
    <mergeCell ref="A36:I36"/>
    <mergeCell ref="J36:O36"/>
    <mergeCell ref="P36:S36"/>
    <mergeCell ref="T36:V36"/>
    <mergeCell ref="W36:Y36"/>
    <mergeCell ref="Z36:AB36"/>
    <mergeCell ref="AC36:AE36"/>
    <mergeCell ref="AF36:AH36"/>
    <mergeCell ref="AC38:AE38"/>
    <mergeCell ref="AF38:AH38"/>
    <mergeCell ref="AI38:AK38"/>
    <mergeCell ref="A39:C39"/>
    <mergeCell ref="D39:AK39"/>
    <mergeCell ref="AL39:AN39"/>
    <mergeCell ref="AI36:AK36"/>
    <mergeCell ref="A37:C37"/>
    <mergeCell ref="D37:AK37"/>
    <mergeCell ref="AL37:AN37"/>
    <mergeCell ref="A38:I38"/>
    <mergeCell ref="J38:O38"/>
    <mergeCell ref="P38:S38"/>
    <mergeCell ref="T38:V38"/>
    <mergeCell ref="W38:Y38"/>
    <mergeCell ref="Z38:AB38"/>
    <mergeCell ref="AC40:AE40"/>
    <mergeCell ref="AF40:AH40"/>
    <mergeCell ref="AI40:AK40"/>
    <mergeCell ref="A41:C41"/>
    <mergeCell ref="D41:AK41"/>
    <mergeCell ref="AL41:AN41"/>
    <mergeCell ref="A40:I40"/>
    <mergeCell ref="J40:O40"/>
    <mergeCell ref="P40:S40"/>
    <mergeCell ref="T40:V40"/>
    <mergeCell ref="W40:Y40"/>
    <mergeCell ref="Z40:AB40"/>
    <mergeCell ref="AC42:AE42"/>
    <mergeCell ref="AF42:AH42"/>
    <mergeCell ref="AI42:AK42"/>
    <mergeCell ref="A43:C43"/>
    <mergeCell ref="D43:AK43"/>
    <mergeCell ref="AL43:AN43"/>
    <mergeCell ref="A42:I42"/>
    <mergeCell ref="J42:O42"/>
    <mergeCell ref="P42:S42"/>
    <mergeCell ref="T42:V42"/>
    <mergeCell ref="W42:Y42"/>
    <mergeCell ref="Z42:AB42"/>
    <mergeCell ref="AC44:AE44"/>
    <mergeCell ref="AF44:AH44"/>
    <mergeCell ref="AI44:AK44"/>
    <mergeCell ref="A45:C45"/>
    <mergeCell ref="D45:AK45"/>
    <mergeCell ref="AL45:AN45"/>
    <mergeCell ref="A44:I44"/>
    <mergeCell ref="J44:O44"/>
    <mergeCell ref="P44:S44"/>
    <mergeCell ref="T44:V44"/>
    <mergeCell ref="W44:Y44"/>
    <mergeCell ref="Z44:AB44"/>
    <mergeCell ref="AC46:AE46"/>
    <mergeCell ref="AF46:AH46"/>
    <mergeCell ref="AI46:AK46"/>
    <mergeCell ref="A47:C47"/>
    <mergeCell ref="D47:AK47"/>
    <mergeCell ref="AL47:AN47"/>
    <mergeCell ref="A46:I46"/>
    <mergeCell ref="J46:O46"/>
    <mergeCell ref="P46:S46"/>
    <mergeCell ref="T46:V46"/>
    <mergeCell ref="W46:Y46"/>
    <mergeCell ref="Z46:AB46"/>
    <mergeCell ref="AC48:AE48"/>
    <mergeCell ref="AF48:AH48"/>
    <mergeCell ref="AI48:AK48"/>
    <mergeCell ref="A49:C49"/>
    <mergeCell ref="D49:AK49"/>
    <mergeCell ref="AL49:AN49"/>
    <mergeCell ref="A48:I48"/>
    <mergeCell ref="J48:O48"/>
    <mergeCell ref="P48:S48"/>
    <mergeCell ref="T48:V48"/>
    <mergeCell ref="W48:Y48"/>
    <mergeCell ref="Z48:AB48"/>
    <mergeCell ref="AI50:AK50"/>
    <mergeCell ref="A51:G52"/>
    <mergeCell ref="A53:I53"/>
    <mergeCell ref="J53:M53"/>
    <mergeCell ref="N53:R53"/>
    <mergeCell ref="S53:W53"/>
    <mergeCell ref="X53:AB53"/>
    <mergeCell ref="AC53:AG53"/>
    <mergeCell ref="AH53:AK53"/>
    <mergeCell ref="R50:S50"/>
    <mergeCell ref="T50:V50"/>
    <mergeCell ref="W50:Y50"/>
    <mergeCell ref="Z50:AB50"/>
    <mergeCell ref="AC50:AE50"/>
    <mergeCell ref="AF50:AH50"/>
    <mergeCell ref="AH54:AK54"/>
    <mergeCell ref="AL54:AN54"/>
    <mergeCell ref="A55:C55"/>
    <mergeCell ref="D55:AK55"/>
    <mergeCell ref="A56:I56"/>
    <mergeCell ref="J56:M56"/>
    <mergeCell ref="N56:R56"/>
    <mergeCell ref="S56:W56"/>
    <mergeCell ref="X56:AB56"/>
    <mergeCell ref="AC56:AG56"/>
    <mergeCell ref="A54:I54"/>
    <mergeCell ref="J54:M54"/>
    <mergeCell ref="N54:R54"/>
    <mergeCell ref="S54:W54"/>
    <mergeCell ref="X54:AB54"/>
    <mergeCell ref="AC54:AG54"/>
    <mergeCell ref="AH56:AK56"/>
    <mergeCell ref="AL56:AN56"/>
    <mergeCell ref="A57:C57"/>
    <mergeCell ref="D57:AK57"/>
    <mergeCell ref="A58:I58"/>
    <mergeCell ref="J58:M58"/>
    <mergeCell ref="N58:R58"/>
    <mergeCell ref="S58:W58"/>
    <mergeCell ref="X58:AB58"/>
    <mergeCell ref="AC58:AG58"/>
    <mergeCell ref="AH58:AK58"/>
    <mergeCell ref="AH62:AK62"/>
    <mergeCell ref="AL62:AN62"/>
    <mergeCell ref="A63:C63"/>
    <mergeCell ref="D63:AK63"/>
    <mergeCell ref="AF64:AG64"/>
    <mergeCell ref="AH64:AK64"/>
    <mergeCell ref="A61:C61"/>
    <mergeCell ref="D61:AK61"/>
    <mergeCell ref="A62:I62"/>
    <mergeCell ref="J62:M62"/>
    <mergeCell ref="N62:R62"/>
    <mergeCell ref="S62:W62"/>
    <mergeCell ref="X62:AB62"/>
    <mergeCell ref="AC62:AG62"/>
    <mergeCell ref="AL58:AN58"/>
    <mergeCell ref="A59:C59"/>
    <mergeCell ref="D59:AK59"/>
    <mergeCell ref="A60:I60"/>
    <mergeCell ref="J60:M60"/>
    <mergeCell ref="N60:R60"/>
    <mergeCell ref="S60:W60"/>
    <mergeCell ref="X60:AB60"/>
    <mergeCell ref="AC60:AG60"/>
    <mergeCell ref="AH60:AK60"/>
    <mergeCell ref="AL60:AN60"/>
    <mergeCell ref="X68:AA68"/>
    <mergeCell ref="AB68:AE68"/>
    <mergeCell ref="AF68:AI68"/>
    <mergeCell ref="AJ68:AK68"/>
    <mergeCell ref="B69:AK70"/>
    <mergeCell ref="V67:W67"/>
    <mergeCell ref="X67:AA67"/>
    <mergeCell ref="AB67:AE67"/>
    <mergeCell ref="AF67:AI67"/>
    <mergeCell ref="AJ67:AK67"/>
    <mergeCell ref="A68:G68"/>
    <mergeCell ref="H68:I68"/>
    <mergeCell ref="J68:M68"/>
    <mergeCell ref="N68:Q68"/>
    <mergeCell ref="R68:U68"/>
    <mergeCell ref="A67:G67"/>
    <mergeCell ref="H67:I67"/>
    <mergeCell ref="J67:M67"/>
    <mergeCell ref="N67:Q67"/>
    <mergeCell ref="R67:U67"/>
    <mergeCell ref="A65:G66"/>
    <mergeCell ref="V74:W74"/>
    <mergeCell ref="X74:AA74"/>
    <mergeCell ref="AB74:AE74"/>
    <mergeCell ref="AF74:AI74"/>
    <mergeCell ref="AJ74:AK74"/>
    <mergeCell ref="B75:AK76"/>
    <mergeCell ref="X71:AA71"/>
    <mergeCell ref="AB71:AE71"/>
    <mergeCell ref="AF71:AI71"/>
    <mergeCell ref="AJ71:AK71"/>
    <mergeCell ref="B72:AK73"/>
    <mergeCell ref="A74:G74"/>
    <mergeCell ref="H74:I74"/>
    <mergeCell ref="J74:M74"/>
    <mergeCell ref="N74:Q74"/>
    <mergeCell ref="R74:U74"/>
    <mergeCell ref="A71:G71"/>
    <mergeCell ref="H71:I71"/>
    <mergeCell ref="J71:M71"/>
    <mergeCell ref="N71:Q71"/>
    <mergeCell ref="R71:U71"/>
    <mergeCell ref="V71:W71"/>
    <mergeCell ref="V68:W68"/>
    <mergeCell ref="V80:W80"/>
    <mergeCell ref="X80:AA80"/>
    <mergeCell ref="AB80:AE80"/>
    <mergeCell ref="AF80:AI80"/>
    <mergeCell ref="AJ80:AK80"/>
    <mergeCell ref="B81:AK82"/>
    <mergeCell ref="X77:AA77"/>
    <mergeCell ref="AB77:AE77"/>
    <mergeCell ref="AF77:AI77"/>
    <mergeCell ref="AJ77:AK77"/>
    <mergeCell ref="B78:AK79"/>
    <mergeCell ref="A80:G80"/>
    <mergeCell ref="H80:I80"/>
    <mergeCell ref="J80:M80"/>
    <mergeCell ref="N80:Q80"/>
    <mergeCell ref="R80:U80"/>
    <mergeCell ref="A77:G77"/>
    <mergeCell ref="H77:I77"/>
    <mergeCell ref="J77:M77"/>
    <mergeCell ref="N77:Q77"/>
    <mergeCell ref="R77:U77"/>
    <mergeCell ref="V77:W77"/>
    <mergeCell ref="AF86:AI86"/>
    <mergeCell ref="AJ86:AK86"/>
    <mergeCell ref="B87:AK88"/>
    <mergeCell ref="X83:AA83"/>
    <mergeCell ref="AB83:AE83"/>
    <mergeCell ref="AF83:AI83"/>
    <mergeCell ref="AJ83:AK83"/>
    <mergeCell ref="B84:AK85"/>
    <mergeCell ref="A86:G86"/>
    <mergeCell ref="H86:I86"/>
    <mergeCell ref="J86:M86"/>
    <mergeCell ref="N86:Q86"/>
    <mergeCell ref="R86:U86"/>
    <mergeCell ref="A83:G83"/>
    <mergeCell ref="H83:I83"/>
    <mergeCell ref="J83:M83"/>
    <mergeCell ref="N83:Q83"/>
    <mergeCell ref="R83:U83"/>
    <mergeCell ref="V83:W83"/>
    <mergeCell ref="A89:G89"/>
    <mergeCell ref="H89:I89"/>
    <mergeCell ref="J89:M89"/>
    <mergeCell ref="N89:Q89"/>
    <mergeCell ref="R89:U89"/>
    <mergeCell ref="V89:W89"/>
    <mergeCell ref="V86:W86"/>
    <mergeCell ref="X86:AA86"/>
    <mergeCell ref="AB86:AE86"/>
    <mergeCell ref="B96:AK97"/>
    <mergeCell ref="V98:AA98"/>
    <mergeCell ref="AB98:AC98"/>
    <mergeCell ref="AD98:AI98"/>
    <mergeCell ref="AJ98:AK98"/>
    <mergeCell ref="A95:G95"/>
    <mergeCell ref="H95:I95"/>
    <mergeCell ref="J95:M95"/>
    <mergeCell ref="N95:Q95"/>
    <mergeCell ref="R95:U95"/>
    <mergeCell ref="V95:W95"/>
    <mergeCell ref="Q9:R9"/>
    <mergeCell ref="Q16:R16"/>
    <mergeCell ref="V11:W11"/>
    <mergeCell ref="Z5:AF7"/>
    <mergeCell ref="X95:AA95"/>
    <mergeCell ref="AB95:AE95"/>
    <mergeCell ref="AF95:AI95"/>
    <mergeCell ref="AJ95:AK95"/>
    <mergeCell ref="V92:W92"/>
    <mergeCell ref="X92:AA92"/>
    <mergeCell ref="AB92:AE92"/>
    <mergeCell ref="AF92:AI92"/>
    <mergeCell ref="AJ92:AK92"/>
    <mergeCell ref="B93:AK94"/>
    <mergeCell ref="X89:AA89"/>
    <mergeCell ref="AB89:AE89"/>
    <mergeCell ref="AF89:AI89"/>
    <mergeCell ref="AJ89:AK89"/>
    <mergeCell ref="B90:AK91"/>
    <mergeCell ref="A92:G92"/>
    <mergeCell ref="H92:I92"/>
    <mergeCell ref="J92:M92"/>
    <mergeCell ref="N92:Q92"/>
    <mergeCell ref="R92:U92"/>
  </mergeCells>
  <phoneticPr fontId="6"/>
  <pageMargins left="0.25" right="0.25" top="0.75" bottom="0.75" header="0.3" footer="0.3"/>
  <pageSetup paperSize="1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36</xdr:col>
                    <xdr:colOff>161925</xdr:colOff>
                    <xdr:row>24</xdr:row>
                    <xdr:rowOff>142875</xdr:rowOff>
                  </from>
                  <to>
                    <xdr:col>40</xdr:col>
                    <xdr:colOff>114300</xdr:colOff>
                    <xdr:row>26</xdr:row>
                    <xdr:rowOff>57150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36</xdr:col>
                    <xdr:colOff>161925</xdr:colOff>
                    <xdr:row>26</xdr:row>
                    <xdr:rowOff>142875</xdr:rowOff>
                  </from>
                  <to>
                    <xdr:col>40</xdr:col>
                    <xdr:colOff>114300</xdr:colOff>
                    <xdr:row>28</xdr:row>
                    <xdr:rowOff>57150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36</xdr:col>
                    <xdr:colOff>161925</xdr:colOff>
                    <xdr:row>28</xdr:row>
                    <xdr:rowOff>142875</xdr:rowOff>
                  </from>
                  <to>
                    <xdr:col>40</xdr:col>
                    <xdr:colOff>114300</xdr:colOff>
                    <xdr:row>30</xdr:row>
                    <xdr:rowOff>57150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36</xdr:col>
                    <xdr:colOff>161925</xdr:colOff>
                    <xdr:row>34</xdr:row>
                    <xdr:rowOff>133350</xdr:rowOff>
                  </from>
                  <to>
                    <xdr:col>40</xdr:col>
                    <xdr:colOff>161925</xdr:colOff>
                    <xdr:row>36</xdr:row>
                    <xdr:rowOff>38100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36</xdr:col>
                    <xdr:colOff>161925</xdr:colOff>
                    <xdr:row>36</xdr:row>
                    <xdr:rowOff>133350</xdr:rowOff>
                  </from>
                  <to>
                    <xdr:col>40</xdr:col>
                    <xdr:colOff>161925</xdr:colOff>
                    <xdr:row>38</xdr:row>
                    <xdr:rowOff>38100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36</xdr:col>
                    <xdr:colOff>161925</xdr:colOff>
                    <xdr:row>38</xdr:row>
                    <xdr:rowOff>133350</xdr:rowOff>
                  </from>
                  <to>
                    <xdr:col>40</xdr:col>
                    <xdr:colOff>161925</xdr:colOff>
                    <xdr:row>40</xdr:row>
                    <xdr:rowOff>38100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36</xdr:col>
                    <xdr:colOff>161925</xdr:colOff>
                    <xdr:row>40</xdr:row>
                    <xdr:rowOff>133350</xdr:rowOff>
                  </from>
                  <to>
                    <xdr:col>40</xdr:col>
                    <xdr:colOff>161925</xdr:colOff>
                    <xdr:row>42</xdr:row>
                    <xdr:rowOff>38100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36</xdr:col>
                    <xdr:colOff>161925</xdr:colOff>
                    <xdr:row>42</xdr:row>
                    <xdr:rowOff>133350</xdr:rowOff>
                  </from>
                  <to>
                    <xdr:col>40</xdr:col>
                    <xdr:colOff>161925</xdr:colOff>
                    <xdr:row>44</xdr:row>
                    <xdr:rowOff>38100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36</xdr:col>
                    <xdr:colOff>161925</xdr:colOff>
                    <xdr:row>44</xdr:row>
                    <xdr:rowOff>133350</xdr:rowOff>
                  </from>
                  <to>
                    <xdr:col>40</xdr:col>
                    <xdr:colOff>161925</xdr:colOff>
                    <xdr:row>46</xdr:row>
                    <xdr:rowOff>38100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36</xdr:col>
                    <xdr:colOff>161925</xdr:colOff>
                    <xdr:row>46</xdr:row>
                    <xdr:rowOff>133350</xdr:rowOff>
                  </from>
                  <to>
                    <xdr:col>40</xdr:col>
                    <xdr:colOff>161925</xdr:colOff>
                    <xdr:row>48</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V52"/>
  <sheetViews>
    <sheetView view="pageBreakPreview" zoomScaleNormal="100" zoomScaleSheetLayoutView="100" workbookViewId="0"/>
  </sheetViews>
  <sheetFormatPr defaultColWidth="2.25" defaultRowHeight="13.5" x14ac:dyDescent="0.15"/>
  <cols>
    <col min="1" max="16384" width="2.25" style="133"/>
  </cols>
  <sheetData>
    <row r="1" spans="1:40" ht="14.25" thickBot="1" x14ac:dyDescent="0.2">
      <c r="A1" s="134"/>
    </row>
    <row r="2" spans="1:40" ht="14.25" thickBot="1" x14ac:dyDescent="0.2">
      <c r="B2" s="906"/>
      <c r="C2" s="907"/>
      <c r="D2" s="907"/>
      <c r="E2" s="907"/>
      <c r="F2" s="907"/>
      <c r="G2" s="907"/>
      <c r="H2" s="907"/>
      <c r="I2" s="907"/>
      <c r="J2" s="907"/>
      <c r="K2" s="907"/>
      <c r="L2" s="907"/>
      <c r="M2" s="907"/>
      <c r="N2" s="907"/>
      <c r="O2" s="907"/>
      <c r="P2" s="907"/>
      <c r="Q2" s="908"/>
      <c r="S2" s="833" t="s">
        <v>908</v>
      </c>
      <c r="T2" s="834"/>
      <c r="U2" s="834"/>
      <c r="V2" s="834"/>
      <c r="W2" s="834"/>
      <c r="X2" s="871"/>
      <c r="Y2" s="926"/>
      <c r="Z2" s="927"/>
      <c r="AA2" s="927"/>
      <c r="AB2" s="927"/>
      <c r="AC2" s="927"/>
      <c r="AD2" s="927"/>
      <c r="AE2" s="927"/>
      <c r="AF2" s="927"/>
      <c r="AG2" s="927"/>
      <c r="AH2" s="928"/>
    </row>
    <row r="3" spans="1:40" ht="14.25" thickBot="1" x14ac:dyDescent="0.2">
      <c r="B3" s="909"/>
      <c r="C3" s="910"/>
      <c r="D3" s="910"/>
      <c r="E3" s="910"/>
      <c r="F3" s="910"/>
      <c r="G3" s="910"/>
      <c r="H3" s="910"/>
      <c r="I3" s="910"/>
      <c r="J3" s="910"/>
      <c r="K3" s="910"/>
      <c r="L3" s="910"/>
      <c r="M3" s="910"/>
      <c r="N3" s="910"/>
      <c r="O3" s="910"/>
      <c r="P3" s="910"/>
      <c r="Q3" s="911"/>
      <c r="S3" s="833" t="s">
        <v>907</v>
      </c>
      <c r="T3" s="834"/>
      <c r="U3" s="834"/>
      <c r="V3" s="834"/>
      <c r="W3" s="834"/>
      <c r="X3" s="871"/>
      <c r="Y3" s="842"/>
      <c r="Z3" s="843"/>
      <c r="AA3" s="843"/>
      <c r="AB3" s="843"/>
      <c r="AC3" s="843"/>
      <c r="AD3" s="843"/>
      <c r="AE3" s="843"/>
      <c r="AF3" s="843"/>
      <c r="AG3" s="843"/>
      <c r="AH3" s="905"/>
    </row>
    <row r="4" spans="1:40" ht="14.25" thickBot="1" x14ac:dyDescent="0.2">
      <c r="B4" s="835" t="s">
        <v>906</v>
      </c>
      <c r="C4" s="836"/>
      <c r="D4" s="836"/>
      <c r="E4" s="836"/>
      <c r="F4" s="836"/>
      <c r="G4" s="836"/>
      <c r="H4" s="836"/>
      <c r="I4" s="836"/>
      <c r="J4" s="836"/>
      <c r="K4" s="836"/>
      <c r="L4" s="836"/>
      <c r="M4" s="836"/>
      <c r="N4" s="836"/>
      <c r="O4" s="836"/>
      <c r="P4" s="836"/>
      <c r="Q4" s="837"/>
      <c r="S4" s="833" t="s">
        <v>905</v>
      </c>
      <c r="T4" s="834"/>
      <c r="U4" s="834"/>
      <c r="V4" s="834"/>
      <c r="W4" s="834"/>
      <c r="X4" s="871"/>
      <c r="Y4" s="842"/>
      <c r="Z4" s="843"/>
      <c r="AA4" s="843"/>
      <c r="AB4" s="905"/>
      <c r="AC4" s="896" t="s">
        <v>904</v>
      </c>
      <c r="AD4" s="873"/>
      <c r="AE4" s="875"/>
      <c r="AF4" s="842"/>
      <c r="AG4" s="843"/>
      <c r="AH4" s="905"/>
      <c r="AK4" s="134"/>
      <c r="AL4" s="134"/>
      <c r="AM4" s="134"/>
      <c r="AN4" s="134"/>
    </row>
    <row r="5" spans="1:40" ht="14.25" thickBot="1" x14ac:dyDescent="0.2">
      <c r="B5" s="841"/>
      <c r="C5" s="912"/>
      <c r="D5" s="912"/>
      <c r="E5" s="912"/>
      <c r="F5" s="912"/>
      <c r="G5" s="912"/>
      <c r="H5" s="912"/>
      <c r="I5" s="912"/>
      <c r="J5" s="912"/>
      <c r="K5" s="912"/>
      <c r="L5" s="912"/>
      <c r="M5" s="912"/>
      <c r="N5" s="912"/>
      <c r="O5" s="912"/>
      <c r="P5" s="912"/>
      <c r="Q5" s="913"/>
      <c r="S5" s="832" t="s">
        <v>903</v>
      </c>
      <c r="T5" s="830"/>
      <c r="U5" s="830"/>
      <c r="V5" s="830"/>
      <c r="W5" s="831"/>
      <c r="X5" s="850"/>
      <c r="Y5" s="933"/>
      <c r="Z5" s="933"/>
      <c r="AA5" s="933"/>
      <c r="AB5" s="933"/>
      <c r="AC5" s="933"/>
      <c r="AD5" s="933"/>
      <c r="AE5" s="933"/>
      <c r="AF5" s="933"/>
      <c r="AG5" s="933"/>
      <c r="AH5" s="934"/>
      <c r="AK5" s="134"/>
      <c r="AL5" s="134"/>
      <c r="AM5" s="134"/>
      <c r="AN5" s="134"/>
    </row>
    <row r="6" spans="1:40" ht="14.25" thickBot="1" x14ac:dyDescent="0.2">
      <c r="T6" s="154"/>
      <c r="U6" s="154"/>
      <c r="V6" s="154"/>
      <c r="AK6" s="134"/>
      <c r="AL6" s="134"/>
      <c r="AM6" s="134"/>
      <c r="AN6" s="134"/>
    </row>
    <row r="7" spans="1:40" ht="13.5" customHeight="1" thickBot="1" x14ac:dyDescent="0.2">
      <c r="B7" s="914" t="s">
        <v>909</v>
      </c>
      <c r="C7" s="915"/>
      <c r="D7" s="915"/>
      <c r="E7" s="915"/>
      <c r="F7" s="915"/>
      <c r="G7" s="916"/>
      <c r="H7" s="821" t="s">
        <v>910</v>
      </c>
      <c r="I7" s="822"/>
      <c r="J7" s="822"/>
      <c r="K7" s="822"/>
      <c r="L7" s="822"/>
      <c r="M7" s="822"/>
      <c r="N7" s="823"/>
      <c r="O7" s="923" t="s">
        <v>897</v>
      </c>
      <c r="P7" s="819"/>
      <c r="Q7" s="821" t="s">
        <v>912</v>
      </c>
      <c r="R7" s="822"/>
      <c r="S7" s="822"/>
      <c r="T7" s="822"/>
      <c r="U7" s="822"/>
      <c r="V7" s="822"/>
      <c r="W7" s="823"/>
      <c r="X7" s="818" t="s">
        <v>897</v>
      </c>
      <c r="Y7" s="819"/>
      <c r="Z7" s="886" t="s">
        <v>913</v>
      </c>
      <c r="AA7" s="845"/>
      <c r="AB7" s="845"/>
      <c r="AC7" s="845"/>
      <c r="AD7" s="845"/>
      <c r="AE7" s="845"/>
      <c r="AF7" s="887"/>
      <c r="AG7" s="818" t="s">
        <v>897</v>
      </c>
      <c r="AH7" s="819"/>
      <c r="AK7" s="134"/>
      <c r="AL7" s="134"/>
      <c r="AM7" s="134"/>
      <c r="AN7" s="134"/>
    </row>
    <row r="8" spans="1:40" ht="13.5" customHeight="1" x14ac:dyDescent="0.15">
      <c r="B8" s="917"/>
      <c r="C8" s="918"/>
      <c r="D8" s="918"/>
      <c r="E8" s="918"/>
      <c r="F8" s="918"/>
      <c r="G8" s="919"/>
      <c r="H8" s="900"/>
      <c r="I8" s="901"/>
      <c r="J8" s="901"/>
      <c r="K8" s="901"/>
      <c r="L8" s="901"/>
      <c r="M8" s="901"/>
      <c r="N8" s="924"/>
      <c r="O8" s="828"/>
      <c r="P8" s="829"/>
      <c r="Q8" s="888"/>
      <c r="R8" s="889"/>
      <c r="S8" s="889"/>
      <c r="T8" s="889"/>
      <c r="U8" s="889"/>
      <c r="V8" s="889"/>
      <c r="W8" s="925"/>
      <c r="X8" s="828"/>
      <c r="Y8" s="829"/>
      <c r="Z8" s="864"/>
      <c r="AA8" s="865"/>
      <c r="AB8" s="865"/>
      <c r="AC8" s="865"/>
      <c r="AD8" s="865"/>
      <c r="AE8" s="865"/>
      <c r="AF8" s="866"/>
      <c r="AG8" s="828"/>
      <c r="AH8" s="829"/>
      <c r="AK8" s="134"/>
      <c r="AL8" s="134"/>
      <c r="AM8" s="134"/>
      <c r="AN8" s="134"/>
    </row>
    <row r="9" spans="1:40" ht="14.25" thickBot="1" x14ac:dyDescent="0.2">
      <c r="B9" s="920"/>
      <c r="C9" s="921"/>
      <c r="D9" s="921"/>
      <c r="E9" s="921"/>
      <c r="F9" s="921"/>
      <c r="G9" s="922"/>
      <c r="H9" s="850"/>
      <c r="I9" s="851"/>
      <c r="J9" s="851"/>
      <c r="K9" s="851"/>
      <c r="L9" s="851"/>
      <c r="M9" s="851"/>
      <c r="N9" s="852"/>
      <c r="O9" s="830"/>
      <c r="P9" s="831"/>
      <c r="Q9" s="850"/>
      <c r="R9" s="851"/>
      <c r="S9" s="851"/>
      <c r="T9" s="851"/>
      <c r="U9" s="851"/>
      <c r="V9" s="851"/>
      <c r="W9" s="852"/>
      <c r="X9" s="830"/>
      <c r="Y9" s="831"/>
      <c r="Z9" s="850"/>
      <c r="AA9" s="851"/>
      <c r="AB9" s="851"/>
      <c r="AC9" s="851"/>
      <c r="AD9" s="851"/>
      <c r="AE9" s="851"/>
      <c r="AF9" s="867"/>
      <c r="AG9" s="830"/>
      <c r="AH9" s="831"/>
      <c r="AK9" s="134"/>
      <c r="AL9" s="134"/>
      <c r="AM9" s="134"/>
      <c r="AN9" s="134"/>
    </row>
    <row r="10" spans="1:40" ht="14.25" thickBot="1" x14ac:dyDescent="0.2"/>
    <row r="11" spans="1:40" ht="14.25" thickBot="1" x14ac:dyDescent="0.2">
      <c r="B11" s="835" t="s">
        <v>902</v>
      </c>
      <c r="C11" s="836"/>
      <c r="D11" s="836"/>
      <c r="E11" s="836"/>
      <c r="F11" s="837"/>
      <c r="H11" s="821" t="s">
        <v>901</v>
      </c>
      <c r="I11" s="822"/>
      <c r="J11" s="822"/>
      <c r="K11" s="822"/>
      <c r="L11" s="823"/>
      <c r="M11" s="818" t="s">
        <v>898</v>
      </c>
      <c r="N11" s="820"/>
      <c r="O11" s="818" t="s">
        <v>897</v>
      </c>
      <c r="P11" s="819"/>
      <c r="Q11" s="821" t="s">
        <v>900</v>
      </c>
      <c r="R11" s="822"/>
      <c r="S11" s="822"/>
      <c r="T11" s="822"/>
      <c r="U11" s="823"/>
      <c r="V11" s="818" t="s">
        <v>898</v>
      </c>
      <c r="W11" s="820"/>
      <c r="X11" s="818" t="s">
        <v>897</v>
      </c>
      <c r="Y11" s="819"/>
      <c r="Z11" s="821" t="s">
        <v>899</v>
      </c>
      <c r="AA11" s="822"/>
      <c r="AB11" s="822"/>
      <c r="AC11" s="822"/>
      <c r="AD11" s="823"/>
      <c r="AE11" s="818" t="s">
        <v>898</v>
      </c>
      <c r="AF11" s="820"/>
      <c r="AG11" s="818" t="s">
        <v>897</v>
      </c>
      <c r="AH11" s="819"/>
    </row>
    <row r="12" spans="1:40" ht="14.25" thickBot="1" x14ac:dyDescent="0.2">
      <c r="B12" s="838"/>
      <c r="C12" s="839"/>
      <c r="D12" s="839"/>
      <c r="E12" s="839"/>
      <c r="F12" s="840"/>
      <c r="G12" s="153" t="s">
        <v>896</v>
      </c>
      <c r="H12" s="842"/>
      <c r="I12" s="843"/>
      <c r="J12" s="843"/>
      <c r="K12" s="843"/>
      <c r="L12" s="844"/>
      <c r="M12" s="824"/>
      <c r="N12" s="825"/>
      <c r="O12" s="828"/>
      <c r="P12" s="829"/>
      <c r="Q12" s="842"/>
      <c r="R12" s="843"/>
      <c r="S12" s="843"/>
      <c r="T12" s="843"/>
      <c r="U12" s="844"/>
      <c r="V12" s="824"/>
      <c r="W12" s="825"/>
      <c r="X12" s="828"/>
      <c r="Y12" s="829"/>
      <c r="Z12" s="842"/>
      <c r="AA12" s="843"/>
      <c r="AB12" s="843"/>
      <c r="AC12" s="843"/>
      <c r="AD12" s="844"/>
      <c r="AE12" s="824"/>
      <c r="AF12" s="825"/>
      <c r="AG12" s="828"/>
      <c r="AH12" s="829"/>
    </row>
    <row r="13" spans="1:40" ht="14.25" thickBot="1" x14ac:dyDescent="0.2">
      <c r="B13" s="841"/>
      <c r="C13" s="839"/>
      <c r="D13" s="839"/>
      <c r="E13" s="839"/>
      <c r="F13" s="840"/>
      <c r="G13" s="133" t="s">
        <v>895</v>
      </c>
      <c r="H13" s="850"/>
      <c r="I13" s="851"/>
      <c r="J13" s="851"/>
      <c r="K13" s="851"/>
      <c r="L13" s="852"/>
      <c r="M13" s="826"/>
      <c r="N13" s="827"/>
      <c r="O13" s="830"/>
      <c r="P13" s="831"/>
      <c r="Q13" s="850"/>
      <c r="R13" s="851"/>
      <c r="S13" s="851"/>
      <c r="T13" s="851"/>
      <c r="U13" s="852"/>
      <c r="V13" s="826"/>
      <c r="W13" s="827"/>
      <c r="X13" s="830"/>
      <c r="Y13" s="831"/>
      <c r="Z13" s="850"/>
      <c r="AA13" s="851"/>
      <c r="AB13" s="851"/>
      <c r="AC13" s="851"/>
      <c r="AD13" s="852"/>
      <c r="AE13" s="826"/>
      <c r="AF13" s="827"/>
      <c r="AG13" s="830"/>
      <c r="AH13" s="831"/>
    </row>
    <row r="14" spans="1:40" ht="14.25" thickBot="1" x14ac:dyDescent="0.2">
      <c r="C14" s="833" t="s">
        <v>894</v>
      </c>
      <c r="D14" s="834"/>
      <c r="E14" s="834"/>
      <c r="F14" s="834"/>
      <c r="G14" s="834"/>
      <c r="H14" s="831"/>
      <c r="I14" s="868" t="s">
        <v>911</v>
      </c>
      <c r="J14" s="869"/>
      <c r="K14" s="869"/>
      <c r="L14" s="869"/>
      <c r="M14" s="869"/>
      <c r="N14" s="869"/>
      <c r="O14" s="869"/>
      <c r="P14" s="869"/>
      <c r="Q14" s="869"/>
      <c r="R14" s="869"/>
      <c r="S14" s="869"/>
      <c r="T14" s="869"/>
      <c r="U14" s="869"/>
      <c r="V14" s="869"/>
      <c r="W14" s="869"/>
      <c r="X14" s="869"/>
      <c r="Y14" s="869"/>
      <c r="Z14" s="869"/>
      <c r="AA14" s="869"/>
      <c r="AB14" s="869"/>
      <c r="AC14" s="869"/>
      <c r="AD14" s="869"/>
      <c r="AE14" s="869"/>
      <c r="AF14" s="869"/>
      <c r="AG14" s="869"/>
      <c r="AH14" s="870"/>
      <c r="AI14" s="152"/>
    </row>
    <row r="15" spans="1:40" ht="14.25" thickBot="1" x14ac:dyDescent="0.2">
      <c r="F15" s="134"/>
      <c r="G15" s="134"/>
      <c r="I15" s="151"/>
      <c r="J15" s="151"/>
      <c r="K15" s="151"/>
      <c r="L15" s="151"/>
      <c r="M15" s="151"/>
      <c r="N15" s="151"/>
      <c r="O15" s="151"/>
      <c r="P15" s="151"/>
      <c r="Q15" s="151"/>
    </row>
    <row r="16" spans="1:40" x14ac:dyDescent="0.15">
      <c r="B16" s="858" t="s">
        <v>893</v>
      </c>
      <c r="C16" s="859"/>
      <c r="D16" s="859"/>
      <c r="E16" s="860"/>
      <c r="F16" s="864"/>
      <c r="G16" s="865"/>
      <c r="H16" s="866"/>
      <c r="I16" s="821"/>
      <c r="J16" s="822"/>
      <c r="K16" s="822"/>
      <c r="L16" s="822"/>
      <c r="M16" s="822"/>
      <c r="N16" s="822"/>
      <c r="O16" s="822"/>
      <c r="P16" s="822"/>
      <c r="Q16" s="872"/>
      <c r="S16" s="858" t="s">
        <v>892</v>
      </c>
      <c r="T16" s="859"/>
      <c r="U16" s="859"/>
      <c r="V16" s="860"/>
      <c r="W16" s="864"/>
      <c r="X16" s="865"/>
      <c r="Y16" s="866"/>
      <c r="Z16" s="845"/>
      <c r="AA16" s="845"/>
      <c r="AB16" s="845"/>
      <c r="AC16" s="845"/>
      <c r="AD16" s="845"/>
      <c r="AE16" s="845"/>
      <c r="AF16" s="845"/>
      <c r="AG16" s="845"/>
      <c r="AH16" s="846"/>
    </row>
    <row r="17" spans="2:34" ht="14.25" thickBot="1" x14ac:dyDescent="0.2">
      <c r="B17" s="861"/>
      <c r="C17" s="862"/>
      <c r="D17" s="862"/>
      <c r="E17" s="863"/>
      <c r="F17" s="850"/>
      <c r="G17" s="851"/>
      <c r="H17" s="867"/>
      <c r="I17" s="847"/>
      <c r="J17" s="848"/>
      <c r="K17" s="848"/>
      <c r="L17" s="848"/>
      <c r="M17" s="848"/>
      <c r="N17" s="848"/>
      <c r="O17" s="848"/>
      <c r="P17" s="848"/>
      <c r="Q17" s="849"/>
      <c r="S17" s="861"/>
      <c r="T17" s="862"/>
      <c r="U17" s="862"/>
      <c r="V17" s="863"/>
      <c r="W17" s="850"/>
      <c r="X17" s="851"/>
      <c r="Y17" s="867"/>
      <c r="Z17" s="847"/>
      <c r="AA17" s="848"/>
      <c r="AB17" s="848"/>
      <c r="AC17" s="848"/>
      <c r="AD17" s="848"/>
      <c r="AE17" s="848"/>
      <c r="AF17" s="848"/>
      <c r="AG17" s="848"/>
      <c r="AH17" s="849"/>
    </row>
    <row r="18" spans="2:34" ht="14.25" thickBot="1" x14ac:dyDescent="0.2">
      <c r="C18" s="833" t="s">
        <v>592</v>
      </c>
      <c r="D18" s="834"/>
      <c r="E18" s="871"/>
      <c r="F18" s="832"/>
      <c r="G18" s="830"/>
      <c r="H18" s="830"/>
      <c r="I18" s="830"/>
      <c r="J18" s="830"/>
      <c r="K18" s="830"/>
      <c r="L18" s="830"/>
      <c r="M18" s="830"/>
      <c r="N18" s="830"/>
      <c r="O18" s="830"/>
      <c r="P18" s="830"/>
      <c r="Q18" s="831"/>
      <c r="T18" s="833" t="s">
        <v>593</v>
      </c>
      <c r="U18" s="834"/>
      <c r="V18" s="871"/>
      <c r="W18" s="832"/>
      <c r="X18" s="830"/>
      <c r="Y18" s="830"/>
      <c r="Z18" s="830"/>
      <c r="AA18" s="830"/>
      <c r="AB18" s="830"/>
      <c r="AC18" s="830"/>
      <c r="AD18" s="830"/>
      <c r="AE18" s="830"/>
      <c r="AF18" s="830"/>
      <c r="AG18" s="830"/>
      <c r="AH18" s="831"/>
    </row>
    <row r="19" spans="2:34" ht="14.25" thickBot="1" x14ac:dyDescent="0.2"/>
    <row r="20" spans="2:34" ht="14.25" thickBot="1" x14ac:dyDescent="0.2">
      <c r="B20" s="877" t="s">
        <v>891</v>
      </c>
      <c r="C20" s="878"/>
      <c r="D20" s="878"/>
      <c r="E20" s="879"/>
      <c r="F20" s="886" t="s">
        <v>890</v>
      </c>
      <c r="G20" s="845"/>
      <c r="H20" s="846"/>
    </row>
    <row r="21" spans="2:34" ht="14.25" thickBot="1" x14ac:dyDescent="0.2">
      <c r="B21" s="880"/>
      <c r="C21" s="881"/>
      <c r="D21" s="881"/>
      <c r="E21" s="881"/>
      <c r="F21" s="833" t="s">
        <v>889</v>
      </c>
      <c r="G21" s="834"/>
      <c r="H21" s="882" t="s">
        <v>888</v>
      </c>
      <c r="I21" s="883"/>
      <c r="J21" s="883"/>
      <c r="K21" s="883"/>
      <c r="L21" s="883"/>
      <c r="M21" s="883"/>
      <c r="N21" s="883"/>
      <c r="O21" s="883"/>
      <c r="P21" s="884"/>
      <c r="Q21" s="883" t="s">
        <v>601</v>
      </c>
      <c r="R21" s="883"/>
      <c r="S21" s="883"/>
      <c r="T21" s="883"/>
      <c r="U21" s="883"/>
      <c r="V21" s="883"/>
      <c r="W21" s="883"/>
      <c r="X21" s="883"/>
      <c r="Y21" s="883"/>
      <c r="Z21" s="883"/>
      <c r="AA21" s="883"/>
      <c r="AB21" s="883"/>
      <c r="AC21" s="883"/>
      <c r="AD21" s="883"/>
      <c r="AE21" s="883"/>
      <c r="AF21" s="883"/>
      <c r="AG21" s="883"/>
      <c r="AH21" s="885"/>
    </row>
    <row r="22" spans="2:34" x14ac:dyDescent="0.15">
      <c r="B22" s="897"/>
      <c r="C22" s="886"/>
      <c r="D22" s="845"/>
      <c r="E22" s="845"/>
      <c r="F22" s="845"/>
      <c r="G22" s="887"/>
      <c r="H22" s="845"/>
      <c r="I22" s="845"/>
      <c r="J22" s="845"/>
      <c r="K22" s="845"/>
      <c r="L22" s="845"/>
      <c r="M22" s="845"/>
      <c r="N22" s="845"/>
      <c r="O22" s="845"/>
      <c r="P22" s="887"/>
      <c r="Q22" s="845"/>
      <c r="R22" s="845"/>
      <c r="S22" s="845"/>
      <c r="T22" s="845"/>
      <c r="U22" s="845"/>
      <c r="V22" s="845"/>
      <c r="W22" s="845"/>
      <c r="X22" s="845"/>
      <c r="Y22" s="845"/>
      <c r="Z22" s="845"/>
      <c r="AA22" s="845"/>
      <c r="AB22" s="845"/>
      <c r="AC22" s="845"/>
      <c r="AD22" s="845"/>
      <c r="AE22" s="845"/>
      <c r="AF22" s="845"/>
      <c r="AG22" s="845"/>
      <c r="AH22" s="846"/>
    </row>
    <row r="23" spans="2:34" x14ac:dyDescent="0.15">
      <c r="B23" s="898"/>
      <c r="C23" s="855"/>
      <c r="D23" s="856"/>
      <c r="E23" s="856"/>
      <c r="F23" s="856"/>
      <c r="G23" s="857"/>
      <c r="H23" s="856"/>
      <c r="I23" s="856"/>
      <c r="J23" s="856"/>
      <c r="K23" s="856"/>
      <c r="L23" s="856"/>
      <c r="M23" s="856"/>
      <c r="N23" s="856"/>
      <c r="O23" s="856"/>
      <c r="P23" s="857"/>
      <c r="Q23" s="856"/>
      <c r="R23" s="856"/>
      <c r="S23" s="856"/>
      <c r="T23" s="856"/>
      <c r="U23" s="856"/>
      <c r="V23" s="856"/>
      <c r="W23" s="856"/>
      <c r="X23" s="856"/>
      <c r="Y23" s="856"/>
      <c r="Z23" s="856"/>
      <c r="AA23" s="856"/>
      <c r="AB23" s="856"/>
      <c r="AC23" s="856"/>
      <c r="AD23" s="856"/>
      <c r="AE23" s="856"/>
      <c r="AF23" s="856"/>
      <c r="AG23" s="856"/>
      <c r="AH23" s="876"/>
    </row>
    <row r="24" spans="2:34" x14ac:dyDescent="0.15">
      <c r="B24" s="898"/>
      <c r="C24" s="888"/>
      <c r="D24" s="889"/>
      <c r="E24" s="889"/>
      <c r="F24" s="889"/>
      <c r="G24" s="890"/>
      <c r="H24" s="889"/>
      <c r="I24" s="889"/>
      <c r="J24" s="889"/>
      <c r="K24" s="889"/>
      <c r="L24" s="889"/>
      <c r="M24" s="889"/>
      <c r="N24" s="889"/>
      <c r="O24" s="889"/>
      <c r="P24" s="890"/>
      <c r="Q24" s="889"/>
      <c r="R24" s="889"/>
      <c r="S24" s="889"/>
      <c r="T24" s="889"/>
      <c r="U24" s="889"/>
      <c r="V24" s="889"/>
      <c r="W24" s="889"/>
      <c r="X24" s="889"/>
      <c r="Y24" s="889"/>
      <c r="Z24" s="889"/>
      <c r="AA24" s="889"/>
      <c r="AB24" s="889"/>
      <c r="AC24" s="889"/>
      <c r="AD24" s="889"/>
      <c r="AE24" s="889"/>
      <c r="AF24" s="889"/>
      <c r="AG24" s="889"/>
      <c r="AH24" s="894"/>
    </row>
    <row r="25" spans="2:34" x14ac:dyDescent="0.15">
      <c r="B25" s="898"/>
      <c r="C25" s="891"/>
      <c r="D25" s="892"/>
      <c r="E25" s="892"/>
      <c r="F25" s="892"/>
      <c r="G25" s="893"/>
      <c r="H25" s="892"/>
      <c r="I25" s="892"/>
      <c r="J25" s="892"/>
      <c r="K25" s="892"/>
      <c r="L25" s="892"/>
      <c r="M25" s="892"/>
      <c r="N25" s="892"/>
      <c r="O25" s="892"/>
      <c r="P25" s="893"/>
      <c r="Q25" s="892"/>
      <c r="R25" s="892"/>
      <c r="S25" s="892"/>
      <c r="T25" s="892"/>
      <c r="U25" s="892"/>
      <c r="V25" s="892"/>
      <c r="W25" s="892"/>
      <c r="X25" s="892"/>
      <c r="Y25" s="892"/>
      <c r="Z25" s="892"/>
      <c r="AA25" s="892"/>
      <c r="AB25" s="892"/>
      <c r="AC25" s="892"/>
      <c r="AD25" s="892"/>
      <c r="AE25" s="892"/>
      <c r="AF25" s="892"/>
      <c r="AG25" s="892"/>
      <c r="AH25" s="895"/>
    </row>
    <row r="26" spans="2:34" x14ac:dyDescent="0.15">
      <c r="B26" s="898"/>
      <c r="C26" s="896"/>
      <c r="D26" s="873"/>
      <c r="E26" s="873"/>
      <c r="F26" s="873"/>
      <c r="G26" s="874"/>
      <c r="H26" s="873"/>
      <c r="I26" s="873"/>
      <c r="J26" s="873"/>
      <c r="K26" s="873"/>
      <c r="L26" s="873"/>
      <c r="M26" s="873"/>
      <c r="N26" s="873"/>
      <c r="O26" s="873"/>
      <c r="P26" s="874"/>
      <c r="Q26" s="873"/>
      <c r="R26" s="873"/>
      <c r="S26" s="873"/>
      <c r="T26" s="873"/>
      <c r="U26" s="873"/>
      <c r="V26" s="873"/>
      <c r="W26" s="873"/>
      <c r="X26" s="873"/>
      <c r="Y26" s="873"/>
      <c r="Z26" s="873"/>
      <c r="AA26" s="873"/>
      <c r="AB26" s="873"/>
      <c r="AC26" s="873"/>
      <c r="AD26" s="873"/>
      <c r="AE26" s="873"/>
      <c r="AF26" s="873"/>
      <c r="AG26" s="873"/>
      <c r="AH26" s="875"/>
    </row>
    <row r="27" spans="2:34" x14ac:dyDescent="0.15">
      <c r="B27" s="898"/>
      <c r="C27" s="855"/>
      <c r="D27" s="856"/>
      <c r="E27" s="856"/>
      <c r="F27" s="856"/>
      <c r="G27" s="857"/>
      <c r="H27" s="856"/>
      <c r="I27" s="856"/>
      <c r="J27" s="856"/>
      <c r="K27" s="856"/>
      <c r="L27" s="856"/>
      <c r="M27" s="856"/>
      <c r="N27" s="856"/>
      <c r="O27" s="856"/>
      <c r="P27" s="857"/>
      <c r="Q27" s="856"/>
      <c r="R27" s="856"/>
      <c r="S27" s="856"/>
      <c r="T27" s="856"/>
      <c r="U27" s="856"/>
      <c r="V27" s="856"/>
      <c r="W27" s="856"/>
      <c r="X27" s="856"/>
      <c r="Y27" s="856"/>
      <c r="Z27" s="856"/>
      <c r="AA27" s="856"/>
      <c r="AB27" s="856"/>
      <c r="AC27" s="856"/>
      <c r="AD27" s="856"/>
      <c r="AE27" s="856"/>
      <c r="AF27" s="856"/>
      <c r="AG27" s="856"/>
      <c r="AH27" s="876"/>
    </row>
    <row r="28" spans="2:34" x14ac:dyDescent="0.15">
      <c r="B28" s="898"/>
      <c r="C28" s="888"/>
      <c r="D28" s="889"/>
      <c r="E28" s="889"/>
      <c r="F28" s="889"/>
      <c r="G28" s="890"/>
      <c r="H28" s="889"/>
      <c r="I28" s="889"/>
      <c r="J28" s="889"/>
      <c r="K28" s="889"/>
      <c r="L28" s="889"/>
      <c r="M28" s="889"/>
      <c r="N28" s="889"/>
      <c r="O28" s="889"/>
      <c r="P28" s="890"/>
      <c r="Q28" s="901"/>
      <c r="R28" s="901"/>
      <c r="S28" s="901"/>
      <c r="T28" s="901"/>
      <c r="U28" s="901"/>
      <c r="V28" s="901"/>
      <c r="W28" s="901"/>
      <c r="X28" s="901"/>
      <c r="Y28" s="901"/>
      <c r="Z28" s="901"/>
      <c r="AA28" s="901"/>
      <c r="AB28" s="901"/>
      <c r="AC28" s="901"/>
      <c r="AD28" s="901"/>
      <c r="AE28" s="901"/>
      <c r="AF28" s="901"/>
      <c r="AG28" s="901"/>
      <c r="AH28" s="904"/>
    </row>
    <row r="29" spans="2:34" x14ac:dyDescent="0.15">
      <c r="B29" s="898"/>
      <c r="C29" s="891"/>
      <c r="D29" s="892"/>
      <c r="E29" s="892"/>
      <c r="F29" s="892"/>
      <c r="G29" s="893"/>
      <c r="H29" s="892"/>
      <c r="I29" s="892"/>
      <c r="J29" s="892"/>
      <c r="K29" s="892"/>
      <c r="L29" s="892"/>
      <c r="M29" s="892"/>
      <c r="N29" s="892"/>
      <c r="O29" s="892"/>
      <c r="P29" s="893"/>
      <c r="Q29" s="901"/>
      <c r="R29" s="901"/>
      <c r="S29" s="901"/>
      <c r="T29" s="901"/>
      <c r="U29" s="901"/>
      <c r="V29" s="901"/>
      <c r="W29" s="901"/>
      <c r="X29" s="901"/>
      <c r="Y29" s="901"/>
      <c r="Z29" s="901"/>
      <c r="AA29" s="901"/>
      <c r="AB29" s="901"/>
      <c r="AC29" s="901"/>
      <c r="AD29" s="901"/>
      <c r="AE29" s="901"/>
      <c r="AF29" s="901"/>
      <c r="AG29" s="901"/>
      <c r="AH29" s="904"/>
    </row>
    <row r="30" spans="2:34" x14ac:dyDescent="0.15">
      <c r="B30" s="898"/>
      <c r="C30" s="853"/>
      <c r="D30" s="828"/>
      <c r="E30" s="828"/>
      <c r="F30" s="828"/>
      <c r="G30" s="854"/>
      <c r="H30" s="828"/>
      <c r="I30" s="828"/>
      <c r="J30" s="828"/>
      <c r="K30" s="828"/>
      <c r="L30" s="828"/>
      <c r="M30" s="828"/>
      <c r="N30" s="828"/>
      <c r="O30" s="828"/>
      <c r="P30" s="854"/>
      <c r="Q30" s="935"/>
      <c r="R30" s="873"/>
      <c r="S30" s="873"/>
      <c r="T30" s="873"/>
      <c r="U30" s="873"/>
      <c r="V30" s="873"/>
      <c r="W30" s="873"/>
      <c r="X30" s="873"/>
      <c r="Y30" s="873"/>
      <c r="Z30" s="873"/>
      <c r="AA30" s="873"/>
      <c r="AB30" s="873"/>
      <c r="AC30" s="873"/>
      <c r="AD30" s="873"/>
      <c r="AE30" s="873"/>
      <c r="AF30" s="873"/>
      <c r="AG30" s="873"/>
      <c r="AH30" s="875"/>
    </row>
    <row r="31" spans="2:34" x14ac:dyDescent="0.15">
      <c r="B31" s="898"/>
      <c r="C31" s="855"/>
      <c r="D31" s="856"/>
      <c r="E31" s="856"/>
      <c r="F31" s="856"/>
      <c r="G31" s="857"/>
      <c r="H31" s="856"/>
      <c r="I31" s="856"/>
      <c r="J31" s="856"/>
      <c r="K31" s="856"/>
      <c r="L31" s="856"/>
      <c r="M31" s="856"/>
      <c r="N31" s="856"/>
      <c r="O31" s="856"/>
      <c r="P31" s="857"/>
      <c r="Q31" s="936"/>
      <c r="R31" s="856"/>
      <c r="S31" s="856"/>
      <c r="T31" s="856"/>
      <c r="U31" s="856"/>
      <c r="V31" s="856"/>
      <c r="W31" s="856"/>
      <c r="X31" s="856"/>
      <c r="Y31" s="856"/>
      <c r="Z31" s="856"/>
      <c r="AA31" s="856"/>
      <c r="AB31" s="856"/>
      <c r="AC31" s="856"/>
      <c r="AD31" s="856"/>
      <c r="AE31" s="856"/>
      <c r="AF31" s="856"/>
      <c r="AG31" s="856"/>
      <c r="AH31" s="876"/>
    </row>
    <row r="32" spans="2:34" x14ac:dyDescent="0.15">
      <c r="B32" s="898"/>
      <c r="C32" s="900"/>
      <c r="D32" s="901"/>
      <c r="E32" s="901"/>
      <c r="F32" s="901"/>
      <c r="G32" s="902"/>
      <c r="H32" s="901"/>
      <c r="I32" s="901"/>
      <c r="J32" s="901"/>
      <c r="K32" s="901"/>
      <c r="L32" s="901"/>
      <c r="M32" s="901"/>
      <c r="N32" s="901"/>
      <c r="O32" s="901"/>
      <c r="P32" s="902"/>
      <c r="Q32" s="901"/>
      <c r="R32" s="901"/>
      <c r="S32" s="901"/>
      <c r="T32" s="901"/>
      <c r="U32" s="901"/>
      <c r="V32" s="901"/>
      <c r="W32" s="901"/>
      <c r="X32" s="901"/>
      <c r="Y32" s="901"/>
      <c r="Z32" s="901"/>
      <c r="AA32" s="901"/>
      <c r="AB32" s="901"/>
      <c r="AC32" s="901"/>
      <c r="AD32" s="901"/>
      <c r="AE32" s="901"/>
      <c r="AF32" s="901"/>
      <c r="AG32" s="901"/>
      <c r="AH32" s="904"/>
    </row>
    <row r="33" spans="2:48" ht="14.25" thickBot="1" x14ac:dyDescent="0.2">
      <c r="B33" s="899"/>
      <c r="C33" s="850"/>
      <c r="D33" s="851"/>
      <c r="E33" s="851"/>
      <c r="F33" s="851"/>
      <c r="G33" s="903"/>
      <c r="H33" s="851"/>
      <c r="I33" s="851"/>
      <c r="J33" s="851"/>
      <c r="K33" s="851"/>
      <c r="L33" s="851"/>
      <c r="M33" s="851"/>
      <c r="N33" s="851"/>
      <c r="O33" s="851"/>
      <c r="P33" s="903"/>
      <c r="Q33" s="851"/>
      <c r="R33" s="851"/>
      <c r="S33" s="851"/>
      <c r="T33" s="851"/>
      <c r="U33" s="851"/>
      <c r="V33" s="851"/>
      <c r="W33" s="851"/>
      <c r="X33" s="851"/>
      <c r="Y33" s="851"/>
      <c r="Z33" s="851"/>
      <c r="AA33" s="851"/>
      <c r="AB33" s="851"/>
      <c r="AC33" s="851"/>
      <c r="AD33" s="851"/>
      <c r="AE33" s="851"/>
      <c r="AF33" s="851"/>
      <c r="AG33" s="851"/>
      <c r="AH33" s="867"/>
    </row>
    <row r="34" spans="2:48" ht="14.25" thickBot="1" x14ac:dyDescent="0.2"/>
    <row r="35" spans="2:48" ht="14.25" customHeight="1" thickBot="1" x14ac:dyDescent="0.2">
      <c r="B35" s="833" t="s">
        <v>887</v>
      </c>
      <c r="C35" s="845"/>
      <c r="D35" s="846"/>
      <c r="M35" s="833" t="s">
        <v>886</v>
      </c>
      <c r="N35" s="845"/>
      <c r="O35" s="846"/>
      <c r="T35" s="149"/>
      <c r="U35" s="952" t="s">
        <v>885</v>
      </c>
      <c r="V35" s="953"/>
      <c r="W35" s="953"/>
      <c r="X35" s="953"/>
      <c r="Y35" s="954"/>
      <c r="Z35" s="150"/>
      <c r="AA35" s="150"/>
      <c r="AB35" s="150"/>
      <c r="AR35" s="134"/>
      <c r="AS35" s="134"/>
      <c r="AT35" s="134"/>
      <c r="AU35" s="134"/>
      <c r="AV35" s="134"/>
    </row>
    <row r="36" spans="2:48" ht="14.25" customHeight="1" thickBot="1" x14ac:dyDescent="0.2">
      <c r="B36" s="897"/>
      <c r="C36" s="845"/>
      <c r="D36" s="845"/>
      <c r="E36" s="845"/>
      <c r="F36" s="845"/>
      <c r="G36" s="845"/>
      <c r="H36" s="845"/>
      <c r="I36" s="845"/>
      <c r="J36" s="845"/>
      <c r="K36" s="846"/>
      <c r="L36" s="146"/>
      <c r="M36" s="886"/>
      <c r="N36" s="864" t="s">
        <v>884</v>
      </c>
      <c r="O36" s="986"/>
      <c r="P36" s="963" t="s">
        <v>883</v>
      </c>
      <c r="Q36" s="963"/>
      <c r="R36" s="963"/>
      <c r="S36" s="964"/>
      <c r="T36" s="149"/>
      <c r="U36" s="930" t="s">
        <v>882</v>
      </c>
      <c r="V36" s="931"/>
      <c r="W36" s="931"/>
      <c r="X36" s="931"/>
      <c r="Y36" s="931"/>
      <c r="Z36" s="931"/>
      <c r="AA36" s="931"/>
      <c r="AB36" s="931"/>
      <c r="AC36" s="931"/>
      <c r="AD36" s="931"/>
      <c r="AE36" s="931"/>
      <c r="AF36" s="931"/>
      <c r="AG36" s="931"/>
      <c r="AH36" s="932"/>
      <c r="AR36" s="134"/>
      <c r="AS36" s="134"/>
      <c r="AT36" s="134"/>
      <c r="AU36" s="134"/>
      <c r="AV36" s="134"/>
    </row>
    <row r="37" spans="2:48" ht="13.5" customHeight="1" thickBot="1" x14ac:dyDescent="0.2">
      <c r="B37" s="898"/>
      <c r="C37" s="889"/>
      <c r="D37" s="889"/>
      <c r="E37" s="889"/>
      <c r="F37" s="889"/>
      <c r="G37" s="889"/>
      <c r="H37" s="889"/>
      <c r="I37" s="889"/>
      <c r="J37" s="889"/>
      <c r="K37" s="894"/>
      <c r="L37" s="146"/>
      <c r="M37" s="853"/>
      <c r="N37" s="850"/>
      <c r="O37" s="903"/>
      <c r="P37" s="965"/>
      <c r="Q37" s="965"/>
      <c r="R37" s="965"/>
      <c r="S37" s="966"/>
      <c r="U37" s="897"/>
      <c r="V37" s="941" t="s">
        <v>881</v>
      </c>
      <c r="W37" s="942"/>
      <c r="X37" s="942"/>
      <c r="Y37" s="942"/>
      <c r="Z37" s="942"/>
      <c r="AA37" s="942"/>
      <c r="AB37" s="942"/>
      <c r="AC37" s="942"/>
      <c r="AD37" s="942"/>
      <c r="AE37" s="943"/>
      <c r="AF37" s="148"/>
      <c r="AG37" s="944" t="s">
        <v>861</v>
      </c>
      <c r="AH37" s="945"/>
      <c r="AR37" s="134"/>
      <c r="AS37" s="134"/>
      <c r="AT37" s="134"/>
      <c r="AU37" s="134"/>
      <c r="AV37" s="134"/>
    </row>
    <row r="38" spans="2:48" x14ac:dyDescent="0.15">
      <c r="B38" s="898"/>
      <c r="C38" s="848"/>
      <c r="D38" s="848"/>
      <c r="E38" s="848"/>
      <c r="F38" s="848"/>
      <c r="G38" s="848"/>
      <c r="H38" s="848"/>
      <c r="I38" s="848"/>
      <c r="J38" s="848"/>
      <c r="K38" s="849"/>
      <c r="L38" s="146"/>
      <c r="M38" s="853"/>
      <c r="N38" s="997" t="s">
        <v>880</v>
      </c>
      <c r="O38" s="998"/>
      <c r="P38" s="978" t="s">
        <v>879</v>
      </c>
      <c r="Q38" s="978"/>
      <c r="R38" s="978"/>
      <c r="S38" s="979"/>
      <c r="T38" s="143"/>
      <c r="U38" s="898"/>
      <c r="V38" s="970" t="s">
        <v>878</v>
      </c>
      <c r="W38" s="971"/>
      <c r="X38" s="971"/>
      <c r="Y38" s="971"/>
      <c r="Z38" s="971"/>
      <c r="AA38" s="972"/>
      <c r="AB38" s="1005"/>
      <c r="AC38" s="843"/>
      <c r="AD38" s="843"/>
      <c r="AE38" s="843"/>
      <c r="AF38" s="843"/>
      <c r="AG38" s="843"/>
      <c r="AH38" s="905"/>
      <c r="AR38" s="134"/>
      <c r="AS38" s="134"/>
      <c r="AT38" s="134"/>
      <c r="AU38" s="134"/>
      <c r="AV38" s="134"/>
    </row>
    <row r="39" spans="2:48" ht="14.25" thickBot="1" x14ac:dyDescent="0.2">
      <c r="B39" s="898"/>
      <c r="C39" s="843"/>
      <c r="D39" s="843"/>
      <c r="E39" s="843"/>
      <c r="F39" s="843"/>
      <c r="G39" s="843"/>
      <c r="H39" s="843"/>
      <c r="I39" s="843"/>
      <c r="J39" s="843"/>
      <c r="K39" s="905"/>
      <c r="L39" s="146"/>
      <c r="M39" s="853"/>
      <c r="N39" s="999"/>
      <c r="O39" s="1000"/>
      <c r="P39" s="980"/>
      <c r="Q39" s="980"/>
      <c r="R39" s="980"/>
      <c r="S39" s="981"/>
      <c r="T39" s="143"/>
      <c r="U39" s="898"/>
      <c r="V39" s="991" t="s">
        <v>877</v>
      </c>
      <c r="W39" s="992"/>
      <c r="X39" s="992"/>
      <c r="Y39" s="992"/>
      <c r="Z39" s="992"/>
      <c r="AA39" s="993"/>
      <c r="AB39" s="1002"/>
      <c r="AC39" s="1003"/>
      <c r="AD39" s="1003"/>
      <c r="AE39" s="147" t="s">
        <v>876</v>
      </c>
      <c r="AF39" s="1003"/>
      <c r="AG39" s="1003"/>
      <c r="AH39" s="1004"/>
      <c r="AR39" s="134"/>
      <c r="AS39" s="134"/>
      <c r="AT39" s="134"/>
      <c r="AU39" s="134"/>
      <c r="AV39" s="134"/>
    </row>
    <row r="40" spans="2:48" ht="14.25" thickBot="1" x14ac:dyDescent="0.2">
      <c r="B40" s="898"/>
      <c r="C40" s="873"/>
      <c r="D40" s="873"/>
      <c r="E40" s="873"/>
      <c r="F40" s="873"/>
      <c r="G40" s="873"/>
      <c r="H40" s="873"/>
      <c r="I40" s="873"/>
      <c r="J40" s="873"/>
      <c r="K40" s="875"/>
      <c r="L40" s="146"/>
      <c r="M40" s="853"/>
      <c r="N40" s="853" t="s">
        <v>875</v>
      </c>
      <c r="O40" s="854"/>
      <c r="P40" s="976" t="s">
        <v>874</v>
      </c>
      <c r="Q40" s="976"/>
      <c r="R40" s="976"/>
      <c r="S40" s="976"/>
      <c r="T40" s="143"/>
      <c r="U40" s="899"/>
      <c r="V40" s="946" t="s">
        <v>873</v>
      </c>
      <c r="W40" s="947"/>
      <c r="X40" s="947"/>
      <c r="Y40" s="947"/>
      <c r="Z40" s="947"/>
      <c r="AA40" s="948"/>
      <c r="AB40" s="145" t="s">
        <v>872</v>
      </c>
      <c r="AC40" s="933"/>
      <c r="AD40" s="933"/>
      <c r="AE40" s="933"/>
      <c r="AF40" s="933"/>
      <c r="AG40" s="933"/>
      <c r="AH40" s="144" t="s">
        <v>871</v>
      </c>
    </row>
    <row r="41" spans="2:48" ht="14.25" thickBot="1" x14ac:dyDescent="0.2">
      <c r="B41" s="899"/>
      <c r="C41" s="987"/>
      <c r="D41" s="933"/>
      <c r="E41" s="933"/>
      <c r="F41" s="933"/>
      <c r="G41" s="933"/>
      <c r="H41" s="933"/>
      <c r="I41" s="933"/>
      <c r="J41" s="933"/>
      <c r="K41" s="934"/>
      <c r="L41" s="143"/>
      <c r="M41" s="832"/>
      <c r="N41" s="832"/>
      <c r="O41" s="929"/>
      <c r="P41" s="977"/>
      <c r="Q41" s="977"/>
      <c r="R41" s="977"/>
      <c r="S41" s="977"/>
      <c r="T41" s="143"/>
      <c r="U41" s="930" t="s">
        <v>870</v>
      </c>
      <c r="V41" s="931"/>
      <c r="W41" s="931"/>
      <c r="X41" s="931"/>
      <c r="Y41" s="931"/>
      <c r="Z41" s="931"/>
      <c r="AA41" s="931"/>
      <c r="AB41" s="931"/>
      <c r="AC41" s="931"/>
      <c r="AD41" s="931"/>
      <c r="AE41" s="931"/>
      <c r="AF41" s="931"/>
      <c r="AG41" s="931"/>
      <c r="AH41" s="932"/>
    </row>
    <row r="42" spans="2:48" ht="14.25" thickBot="1" x14ac:dyDescent="0.2">
      <c r="M42" s="134"/>
      <c r="N42" s="134"/>
      <c r="O42" s="134"/>
      <c r="P42" s="134"/>
      <c r="Q42" s="134"/>
      <c r="U42" s="897"/>
      <c r="V42" s="960" t="s">
        <v>869</v>
      </c>
      <c r="W42" s="961"/>
      <c r="X42" s="961"/>
      <c r="Y42" s="961"/>
      <c r="Z42" s="961"/>
      <c r="AA42" s="961"/>
      <c r="AB42" s="961"/>
      <c r="AC42" s="961"/>
      <c r="AD42" s="961"/>
      <c r="AE42" s="962"/>
      <c r="AF42" s="142"/>
      <c r="AG42" s="1006" t="s">
        <v>858</v>
      </c>
      <c r="AH42" s="1007"/>
    </row>
    <row r="43" spans="2:48" ht="14.25" thickBot="1" x14ac:dyDescent="0.2">
      <c r="B43" s="833" t="s">
        <v>868</v>
      </c>
      <c r="C43" s="871"/>
      <c r="M43" s="134"/>
      <c r="N43" s="134"/>
      <c r="O43" s="134"/>
      <c r="P43" s="134"/>
      <c r="Q43" s="134"/>
      <c r="U43" s="898"/>
      <c r="V43" s="957" t="s">
        <v>989</v>
      </c>
      <c r="W43" s="958"/>
      <c r="X43" s="958"/>
      <c r="Y43" s="958"/>
      <c r="Z43" s="958"/>
      <c r="AA43" s="958"/>
      <c r="AB43" s="958"/>
      <c r="AC43" s="958"/>
      <c r="AD43" s="958"/>
      <c r="AE43" s="959"/>
      <c r="AF43" s="141"/>
      <c r="AG43" s="939" t="s">
        <v>867</v>
      </c>
      <c r="AH43" s="940"/>
    </row>
    <row r="44" spans="2:48" x14ac:dyDescent="0.15">
      <c r="B44" s="1001"/>
      <c r="C44" s="955"/>
      <c r="D44" s="955"/>
      <c r="E44" s="955"/>
      <c r="F44" s="955"/>
      <c r="G44" s="955"/>
      <c r="H44" s="955"/>
      <c r="I44" s="955"/>
      <c r="J44" s="955"/>
      <c r="K44" s="955"/>
      <c r="L44" s="955"/>
      <c r="M44" s="955"/>
      <c r="N44" s="955"/>
      <c r="O44" s="955"/>
      <c r="P44" s="955"/>
      <c r="Q44" s="955"/>
      <c r="R44" s="955"/>
      <c r="S44" s="956"/>
      <c r="U44" s="898"/>
      <c r="V44" s="970" t="s">
        <v>866</v>
      </c>
      <c r="W44" s="971"/>
      <c r="X44" s="971"/>
      <c r="Y44" s="971"/>
      <c r="Z44" s="971"/>
      <c r="AA44" s="971"/>
      <c r="AB44" s="971"/>
      <c r="AC44" s="971"/>
      <c r="AD44" s="971"/>
      <c r="AE44" s="985"/>
      <c r="AF44" s="138"/>
      <c r="AG44" s="1006" t="s">
        <v>867</v>
      </c>
      <c r="AH44" s="1007"/>
    </row>
    <row r="45" spans="2:48" x14ac:dyDescent="0.15">
      <c r="B45" s="967"/>
      <c r="C45" s="968"/>
      <c r="D45" s="968"/>
      <c r="E45" s="968"/>
      <c r="F45" s="968"/>
      <c r="G45" s="968"/>
      <c r="H45" s="968"/>
      <c r="I45" s="968"/>
      <c r="J45" s="968"/>
      <c r="K45" s="968"/>
      <c r="L45" s="968"/>
      <c r="M45" s="968"/>
      <c r="N45" s="968"/>
      <c r="O45" s="968"/>
      <c r="P45" s="968"/>
      <c r="Q45" s="968"/>
      <c r="R45" s="968"/>
      <c r="S45" s="969"/>
      <c r="T45" s="139"/>
      <c r="U45" s="898"/>
      <c r="V45" s="949" t="s">
        <v>865</v>
      </c>
      <c r="W45" s="950"/>
      <c r="X45" s="950"/>
      <c r="Y45" s="950"/>
      <c r="Z45" s="950"/>
      <c r="AA45" s="950"/>
      <c r="AB45" s="950"/>
      <c r="AC45" s="950"/>
      <c r="AD45" s="950"/>
      <c r="AE45" s="951"/>
      <c r="AF45" s="137"/>
      <c r="AG45" s="937" t="s">
        <v>867</v>
      </c>
      <c r="AH45" s="938"/>
      <c r="AO45" s="140"/>
    </row>
    <row r="46" spans="2:48" x14ac:dyDescent="0.15">
      <c r="B46" s="994"/>
      <c r="C46" s="995"/>
      <c r="D46" s="995"/>
      <c r="E46" s="995"/>
      <c r="F46" s="995"/>
      <c r="G46" s="995"/>
      <c r="H46" s="995"/>
      <c r="I46" s="995"/>
      <c r="J46" s="995"/>
      <c r="K46" s="995"/>
      <c r="L46" s="995"/>
      <c r="M46" s="995"/>
      <c r="N46" s="995"/>
      <c r="O46" s="995"/>
      <c r="P46" s="995"/>
      <c r="Q46" s="995"/>
      <c r="R46" s="995"/>
      <c r="S46" s="996"/>
      <c r="T46" s="139"/>
      <c r="U46" s="898"/>
      <c r="V46" s="970" t="s">
        <v>864</v>
      </c>
      <c r="W46" s="971"/>
      <c r="X46" s="971"/>
      <c r="Y46" s="971"/>
      <c r="Z46" s="971"/>
      <c r="AA46" s="971"/>
      <c r="AB46" s="971"/>
      <c r="AC46" s="971"/>
      <c r="AD46" s="971"/>
      <c r="AE46" s="985"/>
      <c r="AF46" s="138"/>
      <c r="AG46" s="1006" t="s">
        <v>861</v>
      </c>
      <c r="AH46" s="1007"/>
    </row>
    <row r="47" spans="2:48" ht="13.5" customHeight="1" x14ac:dyDescent="0.15">
      <c r="B47" s="967"/>
      <c r="C47" s="968"/>
      <c r="D47" s="968"/>
      <c r="E47" s="968"/>
      <c r="F47" s="968"/>
      <c r="G47" s="968"/>
      <c r="H47" s="968"/>
      <c r="I47" s="968"/>
      <c r="J47" s="968"/>
      <c r="K47" s="968"/>
      <c r="L47" s="968"/>
      <c r="M47" s="968"/>
      <c r="N47" s="968"/>
      <c r="O47" s="968"/>
      <c r="P47" s="968"/>
      <c r="Q47" s="968"/>
      <c r="R47" s="968"/>
      <c r="S47" s="969"/>
      <c r="T47" s="136"/>
      <c r="U47" s="898"/>
      <c r="V47" s="949" t="s">
        <v>863</v>
      </c>
      <c r="W47" s="950"/>
      <c r="X47" s="950"/>
      <c r="Y47" s="950"/>
      <c r="Z47" s="950"/>
      <c r="AA47" s="950"/>
      <c r="AB47" s="950"/>
      <c r="AC47" s="950"/>
      <c r="AD47" s="950"/>
      <c r="AE47" s="951"/>
      <c r="AF47" s="137"/>
      <c r="AG47" s="937" t="s">
        <v>861</v>
      </c>
      <c r="AH47" s="938"/>
    </row>
    <row r="48" spans="2:48" ht="14.25" customHeight="1" thickBot="1" x14ac:dyDescent="0.2">
      <c r="B48" s="994"/>
      <c r="C48" s="995"/>
      <c r="D48" s="995"/>
      <c r="E48" s="995"/>
      <c r="F48" s="995"/>
      <c r="G48" s="995"/>
      <c r="H48" s="995"/>
      <c r="I48" s="995"/>
      <c r="J48" s="995"/>
      <c r="K48" s="995"/>
      <c r="L48" s="995"/>
      <c r="M48" s="995"/>
      <c r="N48" s="995"/>
      <c r="O48" s="995"/>
      <c r="P48" s="995"/>
      <c r="Q48" s="995"/>
      <c r="R48" s="995"/>
      <c r="S48" s="996"/>
      <c r="T48" s="136"/>
      <c r="U48" s="899"/>
      <c r="V48" s="988" t="s">
        <v>862</v>
      </c>
      <c r="W48" s="989"/>
      <c r="X48" s="989"/>
      <c r="Y48" s="989"/>
      <c r="Z48" s="989"/>
      <c r="AA48" s="989"/>
      <c r="AB48" s="989"/>
      <c r="AC48" s="989"/>
      <c r="AD48" s="989"/>
      <c r="AE48" s="990"/>
      <c r="AF48" s="135"/>
      <c r="AG48" s="965" t="s">
        <v>861</v>
      </c>
      <c r="AH48" s="966"/>
    </row>
    <row r="49" spans="2:35" x14ac:dyDescent="0.15">
      <c r="B49" s="967"/>
      <c r="C49" s="968"/>
      <c r="D49" s="968"/>
      <c r="E49" s="968"/>
      <c r="F49" s="968"/>
      <c r="G49" s="968"/>
      <c r="H49" s="968"/>
      <c r="I49" s="968"/>
      <c r="J49" s="968"/>
      <c r="K49" s="968"/>
      <c r="L49" s="968"/>
      <c r="M49" s="968"/>
      <c r="N49" s="968"/>
      <c r="O49" s="968"/>
      <c r="P49" s="968"/>
      <c r="Q49" s="968"/>
      <c r="R49" s="968"/>
      <c r="S49" s="969"/>
      <c r="U49" s="886" t="s">
        <v>860</v>
      </c>
      <c r="V49" s="845"/>
      <c r="W49" s="845"/>
      <c r="X49" s="887"/>
      <c r="Y49" s="845"/>
      <c r="Z49" s="845"/>
      <c r="AA49" s="845"/>
      <c r="AB49" s="845"/>
      <c r="AC49" s="846"/>
      <c r="AD49" s="886" t="s">
        <v>859</v>
      </c>
      <c r="AE49" s="887"/>
      <c r="AF49" s="982" t="s">
        <v>858</v>
      </c>
      <c r="AG49" s="982"/>
      <c r="AH49" s="983"/>
    </row>
    <row r="50" spans="2:35" ht="14.25" thickBot="1" x14ac:dyDescent="0.2">
      <c r="B50" s="973"/>
      <c r="C50" s="974"/>
      <c r="D50" s="974"/>
      <c r="E50" s="974"/>
      <c r="F50" s="974"/>
      <c r="G50" s="974"/>
      <c r="H50" s="974"/>
      <c r="I50" s="974"/>
      <c r="J50" s="974"/>
      <c r="K50" s="974"/>
      <c r="L50" s="974"/>
      <c r="M50" s="974"/>
      <c r="N50" s="974"/>
      <c r="O50" s="974"/>
      <c r="P50" s="974"/>
      <c r="Q50" s="974"/>
      <c r="R50" s="974"/>
      <c r="S50" s="975"/>
      <c r="T50" s="134"/>
      <c r="U50" s="832" t="s">
        <v>857</v>
      </c>
      <c r="V50" s="830"/>
      <c r="W50" s="830"/>
      <c r="X50" s="929"/>
      <c r="Y50" s="830"/>
      <c r="Z50" s="830"/>
      <c r="AA50" s="830"/>
      <c r="AB50" s="830"/>
      <c r="AC50" s="831"/>
      <c r="AD50" s="832"/>
      <c r="AE50" s="929"/>
      <c r="AF50" s="977"/>
      <c r="AG50" s="977"/>
      <c r="AH50" s="984"/>
    </row>
    <row r="51" spans="2:35" x14ac:dyDescent="0.15">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row>
    <row r="52" spans="2:35" x14ac:dyDescent="0.15">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row>
  </sheetData>
  <mergeCells count="149">
    <mergeCell ref="V39:AA39"/>
    <mergeCell ref="AG48:AH48"/>
    <mergeCell ref="B48:J48"/>
    <mergeCell ref="K48:S48"/>
    <mergeCell ref="N40:O41"/>
    <mergeCell ref="N38:O39"/>
    <mergeCell ref="B43:C43"/>
    <mergeCell ref="B44:J44"/>
    <mergeCell ref="AB39:AD39"/>
    <mergeCell ref="AF39:AH39"/>
    <mergeCell ref="AB38:AH38"/>
    <mergeCell ref="B46:J46"/>
    <mergeCell ref="K46:S46"/>
    <mergeCell ref="B47:J47"/>
    <mergeCell ref="K47:S47"/>
    <mergeCell ref="AG46:AH46"/>
    <mergeCell ref="AG47:AH47"/>
    <mergeCell ref="AG42:AH42"/>
    <mergeCell ref="AG44:AH44"/>
    <mergeCell ref="U37:U40"/>
    <mergeCell ref="K49:S49"/>
    <mergeCell ref="B50:J50"/>
    <mergeCell ref="K50:S50"/>
    <mergeCell ref="M36:M41"/>
    <mergeCell ref="AC40:AG40"/>
    <mergeCell ref="B36:B41"/>
    <mergeCell ref="P40:S41"/>
    <mergeCell ref="P38:S39"/>
    <mergeCell ref="B49:J49"/>
    <mergeCell ref="AF49:AH50"/>
    <mergeCell ref="Y49:AC50"/>
    <mergeCell ref="U49:X49"/>
    <mergeCell ref="U50:X50"/>
    <mergeCell ref="U36:AH36"/>
    <mergeCell ref="C36:K36"/>
    <mergeCell ref="C37:K37"/>
    <mergeCell ref="C38:K38"/>
    <mergeCell ref="V44:AE44"/>
    <mergeCell ref="N36:O37"/>
    <mergeCell ref="C41:K41"/>
    <mergeCell ref="V48:AE48"/>
    <mergeCell ref="V47:AE47"/>
    <mergeCell ref="U42:U48"/>
    <mergeCell ref="V46:AE46"/>
    <mergeCell ref="AD49:AE50"/>
    <mergeCell ref="U41:AH41"/>
    <mergeCell ref="X5:AH5"/>
    <mergeCell ref="V11:W11"/>
    <mergeCell ref="X11:Y11"/>
    <mergeCell ref="AG8:AH9"/>
    <mergeCell ref="Q12:U12"/>
    <mergeCell ref="Q30:AH31"/>
    <mergeCell ref="AG45:AH45"/>
    <mergeCell ref="AG43:AH43"/>
    <mergeCell ref="V37:AE37"/>
    <mergeCell ref="AG37:AH37"/>
    <mergeCell ref="V40:AA40"/>
    <mergeCell ref="V45:AE45"/>
    <mergeCell ref="U35:Y35"/>
    <mergeCell ref="K44:S44"/>
    <mergeCell ref="C39:K39"/>
    <mergeCell ref="C40:K40"/>
    <mergeCell ref="V43:AE43"/>
    <mergeCell ref="V42:AE42"/>
    <mergeCell ref="P36:S37"/>
    <mergeCell ref="B45:J45"/>
    <mergeCell ref="K45:S45"/>
    <mergeCell ref="V38:AA38"/>
    <mergeCell ref="S4:X4"/>
    <mergeCell ref="AC4:AE4"/>
    <mergeCell ref="AF4:AH4"/>
    <mergeCell ref="Y4:AB4"/>
    <mergeCell ref="S5:W5"/>
    <mergeCell ref="AG7:AH7"/>
    <mergeCell ref="Q7:W7"/>
    <mergeCell ref="X7:Y7"/>
    <mergeCell ref="B2:Q3"/>
    <mergeCell ref="B4:Q5"/>
    <mergeCell ref="B7:G9"/>
    <mergeCell ref="Z7:AF7"/>
    <mergeCell ref="O7:P7"/>
    <mergeCell ref="H8:N9"/>
    <mergeCell ref="O8:P9"/>
    <mergeCell ref="Q8:W9"/>
    <mergeCell ref="Z8:AF9"/>
    <mergeCell ref="S2:X2"/>
    <mergeCell ref="Y2:AH2"/>
    <mergeCell ref="S3:X3"/>
    <mergeCell ref="Y3:AH3"/>
    <mergeCell ref="H7:N7"/>
    <mergeCell ref="X8:Y9"/>
    <mergeCell ref="B35:D35"/>
    <mergeCell ref="M35:O35"/>
    <mergeCell ref="H26:P27"/>
    <mergeCell ref="Q26:AH27"/>
    <mergeCell ref="B20:E21"/>
    <mergeCell ref="F21:G21"/>
    <mergeCell ref="H21:P21"/>
    <mergeCell ref="Q21:AH21"/>
    <mergeCell ref="C22:G23"/>
    <mergeCell ref="C24:G25"/>
    <mergeCell ref="H24:P25"/>
    <mergeCell ref="Q24:AH25"/>
    <mergeCell ref="F20:H20"/>
    <mergeCell ref="H30:P31"/>
    <mergeCell ref="C26:G27"/>
    <mergeCell ref="H22:P23"/>
    <mergeCell ref="Q22:AH23"/>
    <mergeCell ref="B22:B33"/>
    <mergeCell ref="C32:G33"/>
    <mergeCell ref="H32:P33"/>
    <mergeCell ref="Q32:AH33"/>
    <mergeCell ref="C28:G29"/>
    <mergeCell ref="H28:P29"/>
    <mergeCell ref="Q28:AH29"/>
    <mergeCell ref="C30:G31"/>
    <mergeCell ref="B16:E17"/>
    <mergeCell ref="X12:Y13"/>
    <mergeCell ref="V12:W13"/>
    <mergeCell ref="W16:Y17"/>
    <mergeCell ref="I14:AH14"/>
    <mergeCell ref="AE12:AF13"/>
    <mergeCell ref="AG12:AH13"/>
    <mergeCell ref="H12:L12"/>
    <mergeCell ref="H13:L13"/>
    <mergeCell ref="C18:E18"/>
    <mergeCell ref="F16:H17"/>
    <mergeCell ref="I16:Q16"/>
    <mergeCell ref="I17:Q17"/>
    <mergeCell ref="F18:Q18"/>
    <mergeCell ref="T18:V18"/>
    <mergeCell ref="Q13:U13"/>
    <mergeCell ref="S16:V17"/>
    <mergeCell ref="AG11:AH11"/>
    <mergeCell ref="AE11:AF11"/>
    <mergeCell ref="Z11:AD11"/>
    <mergeCell ref="M12:N13"/>
    <mergeCell ref="O12:P13"/>
    <mergeCell ref="W18:AH18"/>
    <mergeCell ref="H11:L11"/>
    <mergeCell ref="C14:H14"/>
    <mergeCell ref="B11:F13"/>
    <mergeCell ref="Z12:AD12"/>
    <mergeCell ref="Z16:AH16"/>
    <mergeCell ref="Z17:AH17"/>
    <mergeCell ref="Z13:AD13"/>
    <mergeCell ref="M11:N11"/>
    <mergeCell ref="O11:P11"/>
    <mergeCell ref="Q11:U11"/>
  </mergeCells>
  <phoneticPr fontId="6"/>
  <pageMargins left="0.7" right="0.7" top="0.75" bottom="0.75" header="0.3" footer="0.3"/>
  <pageSetup paperSize="1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X61"/>
  <sheetViews>
    <sheetView view="pageBreakPreview" zoomScaleNormal="100" zoomScaleSheetLayoutView="100" workbookViewId="0">
      <selection sqref="A1:C1"/>
    </sheetView>
  </sheetViews>
  <sheetFormatPr defaultColWidth="2.25" defaultRowHeight="13.5" x14ac:dyDescent="0.15"/>
  <cols>
    <col min="1" max="1" width="3.75" customWidth="1"/>
    <col min="2" max="2" width="9.5" customWidth="1"/>
    <col min="3" max="3" width="10.25" customWidth="1"/>
    <col min="4" max="4" width="6.375" customWidth="1"/>
    <col min="5" max="5" width="6.5" customWidth="1"/>
    <col min="6" max="7" width="6.375" customWidth="1"/>
    <col min="8" max="8" width="6.25" customWidth="1"/>
    <col min="9" max="9" width="12.75" customWidth="1"/>
    <col min="10" max="10" width="19.375" customWidth="1"/>
    <col min="11" max="11" width="3.5" bestFit="1" customWidth="1"/>
    <col min="13" max="13" width="11.375" style="95" bestFit="1" customWidth="1"/>
    <col min="14" max="14" width="58" customWidth="1"/>
    <col min="15" max="18" width="3.5" bestFit="1" customWidth="1"/>
  </cols>
  <sheetData>
    <row r="1" spans="1:24" ht="21" x14ac:dyDescent="0.15">
      <c r="A1" s="1008" t="s">
        <v>0</v>
      </c>
      <c r="B1" s="1008"/>
      <c r="C1" s="1008"/>
    </row>
    <row r="2" spans="1:24" ht="14.25" thickBot="1" x14ac:dyDescent="0.2">
      <c r="A2" s="1009" t="s">
        <v>570</v>
      </c>
      <c r="B2" s="1009"/>
      <c r="C2" s="1009"/>
      <c r="D2" s="1009"/>
      <c r="E2" s="1009"/>
      <c r="F2" s="1009"/>
      <c r="G2" s="1009"/>
      <c r="H2" s="1009"/>
      <c r="I2" s="1009"/>
      <c r="J2" s="1009"/>
    </row>
    <row r="3" spans="1:24" ht="14.25" thickBot="1" x14ac:dyDescent="0.2">
      <c r="A3" s="98" t="s">
        <v>1</v>
      </c>
      <c r="B3" s="99" t="s">
        <v>163</v>
      </c>
      <c r="C3" s="99" t="s">
        <v>2</v>
      </c>
      <c r="D3" s="100" t="s">
        <v>3</v>
      </c>
      <c r="E3" s="100" t="s">
        <v>49</v>
      </c>
      <c r="F3" s="100" t="s">
        <v>4</v>
      </c>
      <c r="G3" s="100" t="s">
        <v>5</v>
      </c>
      <c r="H3" s="100" t="s">
        <v>6</v>
      </c>
      <c r="I3" s="99" t="s">
        <v>7</v>
      </c>
      <c r="J3" s="99" t="s">
        <v>8</v>
      </c>
      <c r="L3" s="8" t="s">
        <v>50</v>
      </c>
      <c r="M3" s="96"/>
      <c r="N3" t="s">
        <v>57</v>
      </c>
      <c r="O3" s="8"/>
      <c r="P3" s="8"/>
      <c r="Q3" s="8"/>
      <c r="R3" s="8"/>
      <c r="V3" s="11"/>
      <c r="W3" s="8"/>
      <c r="X3" s="8"/>
    </row>
    <row r="4" spans="1:24" x14ac:dyDescent="0.15">
      <c r="A4" s="3">
        <v>4</v>
      </c>
      <c r="B4" s="40" t="s">
        <v>676</v>
      </c>
      <c r="C4" s="3" t="s">
        <v>9</v>
      </c>
      <c r="D4" s="2">
        <v>20</v>
      </c>
      <c r="E4" s="2">
        <v>15</v>
      </c>
      <c r="F4" s="2">
        <v>15</v>
      </c>
      <c r="G4" s="2">
        <v>10</v>
      </c>
      <c r="H4" s="2">
        <v>20</v>
      </c>
      <c r="I4" s="3" t="s">
        <v>153</v>
      </c>
      <c r="J4" s="3" t="s">
        <v>456</v>
      </c>
      <c r="K4">
        <f>SUM(D4:H4)</f>
        <v>80</v>
      </c>
      <c r="L4" s="8" t="s">
        <v>733</v>
      </c>
      <c r="M4" s="11" t="s">
        <v>9</v>
      </c>
      <c r="N4" s="8" t="s">
        <v>58</v>
      </c>
      <c r="O4" s="5"/>
      <c r="P4" s="5"/>
      <c r="Q4" s="5"/>
      <c r="R4" s="5"/>
      <c r="T4" s="8"/>
      <c r="V4" s="11"/>
      <c r="W4" s="8"/>
      <c r="X4" s="8"/>
    </row>
    <row r="5" spans="1:24" x14ac:dyDescent="0.15">
      <c r="A5" s="101">
        <v>3</v>
      </c>
      <c r="B5" s="71" t="s">
        <v>677</v>
      </c>
      <c r="C5" s="101" t="s">
        <v>10</v>
      </c>
      <c r="D5" s="73">
        <v>10</v>
      </c>
      <c r="E5" s="73">
        <v>20</v>
      </c>
      <c r="F5" s="73">
        <v>20</v>
      </c>
      <c r="G5" s="73">
        <v>10</v>
      </c>
      <c r="H5" s="73">
        <v>20</v>
      </c>
      <c r="I5" s="101" t="s">
        <v>154</v>
      </c>
      <c r="J5" s="101" t="s">
        <v>155</v>
      </c>
      <c r="K5">
        <f t="shared" ref="K5:K26" si="0">SUM(D5:H5)</f>
        <v>80</v>
      </c>
      <c r="L5" s="8" t="s">
        <v>734</v>
      </c>
      <c r="M5" s="11" t="s">
        <v>45</v>
      </c>
      <c r="N5" s="8" t="s">
        <v>59</v>
      </c>
      <c r="O5" s="5"/>
      <c r="P5" s="5"/>
      <c r="Q5" s="5"/>
      <c r="R5" s="5"/>
      <c r="T5" s="8"/>
      <c r="V5" s="11"/>
      <c r="W5" s="8"/>
      <c r="X5" s="8"/>
    </row>
    <row r="6" spans="1:24" x14ac:dyDescent="0.15">
      <c r="A6" s="3">
        <v>9</v>
      </c>
      <c r="B6" s="97" t="s">
        <v>678</v>
      </c>
      <c r="C6" s="3" t="s">
        <v>11</v>
      </c>
      <c r="D6" s="2">
        <v>10</v>
      </c>
      <c r="E6" s="2">
        <v>20</v>
      </c>
      <c r="F6" s="2">
        <v>10</v>
      </c>
      <c r="G6" s="2">
        <v>20</v>
      </c>
      <c r="H6" s="2">
        <v>20</v>
      </c>
      <c r="I6" s="3" t="s">
        <v>12</v>
      </c>
      <c r="J6" s="3" t="s">
        <v>571</v>
      </c>
      <c r="K6">
        <f t="shared" si="0"/>
        <v>80</v>
      </c>
      <c r="L6" s="8"/>
      <c r="M6" s="11" t="s">
        <v>40</v>
      </c>
      <c r="N6" s="5" t="s">
        <v>477</v>
      </c>
      <c r="O6" s="5"/>
      <c r="P6" s="5"/>
      <c r="Q6" s="5"/>
      <c r="R6" s="5"/>
      <c r="T6" s="8"/>
      <c r="V6" s="11"/>
      <c r="W6" s="8"/>
      <c r="X6" s="8"/>
    </row>
    <row r="7" spans="1:24" x14ac:dyDescent="0.15">
      <c r="A7" s="101">
        <v>20</v>
      </c>
      <c r="B7" s="71" t="s">
        <v>679</v>
      </c>
      <c r="C7" s="101" t="s">
        <v>130</v>
      </c>
      <c r="D7" s="73">
        <v>15</v>
      </c>
      <c r="E7" s="73">
        <v>5</v>
      </c>
      <c r="F7" s="73">
        <v>15</v>
      </c>
      <c r="G7" s="73">
        <v>20</v>
      </c>
      <c r="H7" s="73">
        <v>25</v>
      </c>
      <c r="I7" s="101" t="s">
        <v>156</v>
      </c>
      <c r="J7" s="101" t="s">
        <v>572</v>
      </c>
      <c r="K7">
        <f t="shared" si="0"/>
        <v>80</v>
      </c>
      <c r="M7" s="11"/>
      <c r="N7" s="5" t="s">
        <v>60</v>
      </c>
      <c r="O7" s="8"/>
      <c r="P7" s="8"/>
      <c r="Q7" s="8"/>
      <c r="R7" s="5"/>
      <c r="T7" s="8"/>
      <c r="V7" s="11"/>
      <c r="W7" s="8"/>
      <c r="X7" s="8"/>
    </row>
    <row r="8" spans="1:24" x14ac:dyDescent="0.15">
      <c r="A8" s="3">
        <v>21</v>
      </c>
      <c r="B8" s="97" t="s">
        <v>680</v>
      </c>
      <c r="C8" s="3" t="s">
        <v>573</v>
      </c>
      <c r="D8" s="2">
        <v>20</v>
      </c>
      <c r="E8" s="2">
        <v>15</v>
      </c>
      <c r="F8" s="2">
        <v>5</v>
      </c>
      <c r="G8" s="2">
        <v>20</v>
      </c>
      <c r="H8" s="2">
        <v>20</v>
      </c>
      <c r="I8" s="3" t="s">
        <v>15</v>
      </c>
      <c r="J8" s="3" t="s">
        <v>574</v>
      </c>
      <c r="K8">
        <f t="shared" si="0"/>
        <v>80</v>
      </c>
      <c r="M8" s="96"/>
      <c r="N8" s="5"/>
      <c r="O8" s="8"/>
      <c r="P8" s="8"/>
      <c r="Q8" s="8"/>
      <c r="R8" s="8"/>
      <c r="T8" s="8"/>
      <c r="V8" s="11"/>
      <c r="W8" s="8"/>
      <c r="X8" s="8"/>
    </row>
    <row r="9" spans="1:24" x14ac:dyDescent="0.15">
      <c r="A9" s="101">
        <v>10</v>
      </c>
      <c r="B9" s="71" t="s">
        <v>681</v>
      </c>
      <c r="C9" s="101" t="s">
        <v>575</v>
      </c>
      <c r="D9" s="73">
        <v>15</v>
      </c>
      <c r="E9" s="73">
        <v>10</v>
      </c>
      <c r="F9" s="73">
        <v>20</v>
      </c>
      <c r="G9" s="73">
        <v>15</v>
      </c>
      <c r="H9" s="73">
        <v>20</v>
      </c>
      <c r="I9" s="101" t="s">
        <v>674</v>
      </c>
      <c r="J9" s="101" t="s">
        <v>671</v>
      </c>
      <c r="K9">
        <f t="shared" si="0"/>
        <v>80</v>
      </c>
      <c r="L9" t="s">
        <v>53</v>
      </c>
      <c r="M9" s="96"/>
      <c r="N9" s="5" t="s">
        <v>61</v>
      </c>
      <c r="O9" s="8"/>
      <c r="P9" s="8"/>
      <c r="Q9" s="8"/>
      <c r="R9" s="8"/>
      <c r="T9" s="8"/>
      <c r="V9" s="11"/>
      <c r="W9" s="8"/>
      <c r="X9" s="8"/>
    </row>
    <row r="10" spans="1:24" x14ac:dyDescent="0.15">
      <c r="A10" s="3">
        <v>15</v>
      </c>
      <c r="B10" s="97" t="s">
        <v>683</v>
      </c>
      <c r="C10" s="3" t="s">
        <v>576</v>
      </c>
      <c r="D10" s="2">
        <v>25</v>
      </c>
      <c r="E10" s="2">
        <v>20</v>
      </c>
      <c r="F10" s="2">
        <v>15</v>
      </c>
      <c r="G10" s="2">
        <v>5</v>
      </c>
      <c r="H10" s="2">
        <v>15</v>
      </c>
      <c r="I10" s="3" t="s">
        <v>18</v>
      </c>
      <c r="J10" s="3" t="s">
        <v>577</v>
      </c>
      <c r="K10">
        <f t="shared" si="0"/>
        <v>80</v>
      </c>
      <c r="L10" s="8" t="s">
        <v>733</v>
      </c>
      <c r="M10" s="11" t="s">
        <v>10</v>
      </c>
      <c r="N10" s="5" t="s">
        <v>62</v>
      </c>
      <c r="O10" s="5"/>
      <c r="P10" s="5"/>
      <c r="Q10" s="5"/>
      <c r="R10" s="5"/>
      <c r="T10" s="8"/>
      <c r="V10" s="11"/>
      <c r="W10" s="8"/>
      <c r="X10" s="8"/>
    </row>
    <row r="11" spans="1:24" ht="14.25" thickBot="1" x14ac:dyDescent="0.2">
      <c r="A11" s="124" t="s">
        <v>682</v>
      </c>
      <c r="B11" s="124" t="s">
        <v>683</v>
      </c>
      <c r="C11" s="124" t="s">
        <v>578</v>
      </c>
      <c r="D11" s="72">
        <v>5</v>
      </c>
      <c r="E11" s="72">
        <v>15</v>
      </c>
      <c r="F11" s="72">
        <v>25</v>
      </c>
      <c r="G11" s="72">
        <v>20</v>
      </c>
      <c r="H11" s="72">
        <v>15</v>
      </c>
      <c r="I11" s="124" t="s">
        <v>579</v>
      </c>
      <c r="J11" s="124" t="s">
        <v>580</v>
      </c>
      <c r="K11">
        <f t="shared" si="0"/>
        <v>80</v>
      </c>
      <c r="L11" s="8" t="s">
        <v>734</v>
      </c>
      <c r="M11" s="11" t="s">
        <v>35</v>
      </c>
      <c r="N11" s="5" t="s">
        <v>63</v>
      </c>
      <c r="O11" s="5"/>
      <c r="P11" s="5"/>
      <c r="Q11" s="5"/>
      <c r="R11" s="5"/>
      <c r="T11" s="8"/>
      <c r="V11" s="11"/>
      <c r="W11" s="8"/>
      <c r="X11" s="8"/>
    </row>
    <row r="12" spans="1:24" x14ac:dyDescent="0.15">
      <c r="A12" s="3" t="s">
        <v>685</v>
      </c>
      <c r="B12" s="3" t="s">
        <v>684</v>
      </c>
      <c r="C12" s="3" t="s">
        <v>149</v>
      </c>
      <c r="D12" s="2">
        <v>15</v>
      </c>
      <c r="E12" s="2">
        <v>15</v>
      </c>
      <c r="F12" s="2">
        <v>20</v>
      </c>
      <c r="G12" s="2">
        <v>10</v>
      </c>
      <c r="H12" s="2">
        <v>20</v>
      </c>
      <c r="I12" s="3" t="s">
        <v>162</v>
      </c>
      <c r="J12" s="3" t="s">
        <v>581</v>
      </c>
      <c r="K12">
        <f t="shared" si="0"/>
        <v>80</v>
      </c>
      <c r="M12" s="11" t="s">
        <v>44</v>
      </c>
      <c r="N12" s="5" t="s">
        <v>68</v>
      </c>
      <c r="O12" s="5"/>
      <c r="P12" s="5"/>
      <c r="Q12" s="5"/>
      <c r="R12" s="5"/>
      <c r="T12" s="8"/>
      <c r="V12" s="11"/>
      <c r="W12" s="8"/>
      <c r="X12" s="8"/>
    </row>
    <row r="13" spans="1:24" x14ac:dyDescent="0.15">
      <c r="A13" s="102">
        <v>1</v>
      </c>
      <c r="B13" s="103" t="s">
        <v>686</v>
      </c>
      <c r="C13" s="102" t="s">
        <v>582</v>
      </c>
      <c r="D13" s="104">
        <v>10</v>
      </c>
      <c r="E13" s="104">
        <v>10</v>
      </c>
      <c r="F13" s="104">
        <v>25</v>
      </c>
      <c r="G13" s="104">
        <v>15</v>
      </c>
      <c r="H13" s="104">
        <v>20</v>
      </c>
      <c r="I13" s="102" t="s">
        <v>583</v>
      </c>
      <c r="J13" s="102" t="s">
        <v>584</v>
      </c>
      <c r="K13">
        <f t="shared" si="0"/>
        <v>80</v>
      </c>
      <c r="M13" s="11"/>
      <c r="N13" s="5" t="s">
        <v>69</v>
      </c>
      <c r="O13" s="8"/>
      <c r="P13" s="8"/>
      <c r="Q13" s="8"/>
      <c r="R13" s="5"/>
      <c r="T13" s="8"/>
      <c r="V13" s="11"/>
      <c r="W13" s="8"/>
      <c r="X13" s="8"/>
    </row>
    <row r="14" spans="1:24" x14ac:dyDescent="0.15">
      <c r="A14" s="3">
        <v>2</v>
      </c>
      <c r="B14" s="3" t="s">
        <v>688</v>
      </c>
      <c r="C14" s="3" t="s">
        <v>698</v>
      </c>
      <c r="D14" s="2">
        <v>10</v>
      </c>
      <c r="E14" s="2">
        <v>10</v>
      </c>
      <c r="F14" s="2">
        <v>15</v>
      </c>
      <c r="G14" s="2">
        <v>25</v>
      </c>
      <c r="H14" s="2">
        <v>20</v>
      </c>
      <c r="I14" s="3" t="s">
        <v>699</v>
      </c>
      <c r="J14" s="3" t="s">
        <v>700</v>
      </c>
      <c r="K14">
        <f t="shared" si="0"/>
        <v>80</v>
      </c>
      <c r="M14" s="96"/>
      <c r="N14" s="8"/>
      <c r="O14" s="8"/>
      <c r="P14" s="8"/>
      <c r="Q14" s="8"/>
      <c r="R14" s="8"/>
      <c r="T14" s="8"/>
      <c r="V14" s="11"/>
      <c r="W14" s="8"/>
      <c r="X14" s="8"/>
    </row>
    <row r="15" spans="1:24" x14ac:dyDescent="0.15">
      <c r="A15" s="102">
        <v>5</v>
      </c>
      <c r="B15" s="103" t="s">
        <v>687</v>
      </c>
      <c r="C15" s="102" t="s">
        <v>701</v>
      </c>
      <c r="D15" s="104">
        <v>20</v>
      </c>
      <c r="E15" s="104">
        <v>20</v>
      </c>
      <c r="F15" s="104">
        <v>5</v>
      </c>
      <c r="G15" s="104">
        <v>15</v>
      </c>
      <c r="H15" s="104">
        <v>20</v>
      </c>
      <c r="I15" s="102" t="s">
        <v>702</v>
      </c>
      <c r="J15" s="102" t="s">
        <v>703</v>
      </c>
      <c r="K15">
        <f t="shared" si="0"/>
        <v>80</v>
      </c>
      <c r="L15" t="s">
        <v>51</v>
      </c>
      <c r="M15" s="96"/>
      <c r="N15" s="5" t="s">
        <v>64</v>
      </c>
      <c r="O15" s="8"/>
      <c r="P15" s="8"/>
      <c r="Q15" s="8"/>
      <c r="R15" s="8"/>
      <c r="T15" s="8"/>
      <c r="V15" s="11"/>
      <c r="W15" s="8"/>
      <c r="X15" s="8"/>
    </row>
    <row r="16" spans="1:24" x14ac:dyDescent="0.15">
      <c r="A16" s="3">
        <v>6</v>
      </c>
      <c r="B16" s="3" t="s">
        <v>690</v>
      </c>
      <c r="C16" s="3" t="s">
        <v>704</v>
      </c>
      <c r="D16" s="2">
        <v>15</v>
      </c>
      <c r="E16" s="2">
        <v>15</v>
      </c>
      <c r="F16" s="2">
        <v>20</v>
      </c>
      <c r="G16" s="2">
        <v>10</v>
      </c>
      <c r="H16" s="2">
        <v>20</v>
      </c>
      <c r="I16" s="3" t="s">
        <v>705</v>
      </c>
      <c r="J16" s="3" t="s">
        <v>706</v>
      </c>
      <c r="K16">
        <f t="shared" si="0"/>
        <v>80</v>
      </c>
      <c r="L16" s="8" t="s">
        <v>733</v>
      </c>
      <c r="M16" s="11" t="s">
        <v>11</v>
      </c>
      <c r="N16" s="5" t="s">
        <v>65</v>
      </c>
      <c r="O16" s="5"/>
      <c r="P16" s="5"/>
      <c r="Q16" s="5"/>
      <c r="R16" s="5"/>
      <c r="T16" s="8"/>
      <c r="V16" s="11"/>
      <c r="W16" s="8"/>
      <c r="X16" s="8"/>
    </row>
    <row r="17" spans="1:24" x14ac:dyDescent="0.15">
      <c r="A17" s="102">
        <v>7</v>
      </c>
      <c r="B17" s="103" t="s">
        <v>691</v>
      </c>
      <c r="C17" s="102" t="s">
        <v>707</v>
      </c>
      <c r="D17" s="104">
        <v>20</v>
      </c>
      <c r="E17" s="104">
        <v>10</v>
      </c>
      <c r="F17" s="104">
        <v>15</v>
      </c>
      <c r="G17" s="104">
        <v>15</v>
      </c>
      <c r="H17" s="104">
        <v>20</v>
      </c>
      <c r="I17" s="102" t="s">
        <v>708</v>
      </c>
      <c r="J17" s="102" t="s">
        <v>709</v>
      </c>
      <c r="K17">
        <f t="shared" si="0"/>
        <v>80</v>
      </c>
      <c r="L17" s="8" t="s">
        <v>734</v>
      </c>
      <c r="M17" s="11" t="s">
        <v>41</v>
      </c>
      <c r="N17" s="5" t="s">
        <v>532</v>
      </c>
      <c r="O17" s="5"/>
      <c r="P17" s="5"/>
      <c r="Q17" s="5"/>
      <c r="R17" s="5"/>
      <c r="T17" s="8"/>
      <c r="V17" s="8"/>
      <c r="W17" s="8"/>
      <c r="X17" s="8"/>
    </row>
    <row r="18" spans="1:24" x14ac:dyDescent="0.15">
      <c r="A18" s="3">
        <v>8</v>
      </c>
      <c r="B18" s="3" t="s">
        <v>689</v>
      </c>
      <c r="C18" s="3" t="s">
        <v>716</v>
      </c>
      <c r="D18" s="2">
        <v>20</v>
      </c>
      <c r="E18" s="2">
        <v>15</v>
      </c>
      <c r="F18" s="2">
        <v>15</v>
      </c>
      <c r="G18" s="2">
        <v>10</v>
      </c>
      <c r="H18" s="2">
        <v>20</v>
      </c>
      <c r="I18" s="3" t="s">
        <v>157</v>
      </c>
      <c r="J18" s="3" t="s">
        <v>586</v>
      </c>
      <c r="K18">
        <f t="shared" si="0"/>
        <v>80</v>
      </c>
      <c r="M18" s="11" t="s">
        <v>37</v>
      </c>
      <c r="N18" s="5" t="s">
        <v>66</v>
      </c>
      <c r="O18" s="5"/>
      <c r="P18" s="5"/>
      <c r="Q18" s="5"/>
      <c r="R18" s="5"/>
      <c r="T18" s="8"/>
      <c r="V18" s="8"/>
      <c r="W18" s="8"/>
      <c r="X18" s="8"/>
    </row>
    <row r="19" spans="1:24" x14ac:dyDescent="0.15">
      <c r="A19" s="102">
        <v>11</v>
      </c>
      <c r="B19" s="103" t="s">
        <v>693</v>
      </c>
      <c r="C19" s="102" t="s">
        <v>717</v>
      </c>
      <c r="D19" s="104">
        <v>10</v>
      </c>
      <c r="E19" s="104">
        <v>15</v>
      </c>
      <c r="F19" s="104">
        <v>10</v>
      </c>
      <c r="G19" s="104">
        <v>25</v>
      </c>
      <c r="H19" s="104">
        <v>20</v>
      </c>
      <c r="I19" s="102" t="s">
        <v>710</v>
      </c>
      <c r="J19" s="102" t="s">
        <v>711</v>
      </c>
      <c r="K19">
        <f t="shared" si="0"/>
        <v>80</v>
      </c>
      <c r="M19" s="96"/>
      <c r="N19" s="5" t="s">
        <v>67</v>
      </c>
      <c r="O19" s="8"/>
      <c r="P19" s="8"/>
      <c r="Q19" s="8"/>
      <c r="R19" s="5"/>
      <c r="T19" s="8"/>
    </row>
    <row r="20" spans="1:24" x14ac:dyDescent="0.15">
      <c r="A20" s="3">
        <v>12</v>
      </c>
      <c r="B20" s="3" t="s">
        <v>694</v>
      </c>
      <c r="C20" s="3" t="s">
        <v>712</v>
      </c>
      <c r="D20" s="2">
        <v>20</v>
      </c>
      <c r="E20" s="2">
        <v>20</v>
      </c>
      <c r="F20" s="2">
        <v>15</v>
      </c>
      <c r="G20" s="2">
        <v>5</v>
      </c>
      <c r="H20" s="2">
        <v>20</v>
      </c>
      <c r="I20" s="3" t="s">
        <v>713</v>
      </c>
      <c r="J20" s="3" t="s">
        <v>718</v>
      </c>
      <c r="K20">
        <f t="shared" si="0"/>
        <v>80</v>
      </c>
      <c r="M20" s="96"/>
      <c r="N20" s="8"/>
      <c r="O20" s="8"/>
      <c r="P20" s="8"/>
      <c r="Q20" s="8"/>
      <c r="R20" s="8"/>
      <c r="T20" s="8"/>
    </row>
    <row r="21" spans="1:24" x14ac:dyDescent="0.15">
      <c r="A21" s="102">
        <v>13</v>
      </c>
      <c r="B21" s="103" t="s">
        <v>692</v>
      </c>
      <c r="C21" s="102" t="s">
        <v>714</v>
      </c>
      <c r="D21" s="104">
        <v>25</v>
      </c>
      <c r="E21" s="104">
        <v>15</v>
      </c>
      <c r="F21" s="104">
        <v>10</v>
      </c>
      <c r="G21" s="104">
        <v>10</v>
      </c>
      <c r="H21" s="104">
        <v>20</v>
      </c>
      <c r="I21" s="102" t="s">
        <v>740</v>
      </c>
      <c r="J21" s="102" t="s">
        <v>587</v>
      </c>
      <c r="K21">
        <f t="shared" si="0"/>
        <v>80</v>
      </c>
      <c r="L21" t="s">
        <v>2715</v>
      </c>
      <c r="M21" s="96"/>
      <c r="N21" s="5" t="s">
        <v>71</v>
      </c>
      <c r="O21" s="8"/>
      <c r="P21" s="8"/>
      <c r="Q21" s="8"/>
      <c r="R21" s="8"/>
      <c r="T21" s="8"/>
    </row>
    <row r="22" spans="1:24" x14ac:dyDescent="0.15">
      <c r="A22" s="3">
        <v>14</v>
      </c>
      <c r="B22" s="3" t="s">
        <v>695</v>
      </c>
      <c r="C22" s="3" t="s">
        <v>719</v>
      </c>
      <c r="D22" s="2">
        <v>15</v>
      </c>
      <c r="E22" s="2">
        <v>5</v>
      </c>
      <c r="F22" s="2">
        <v>20</v>
      </c>
      <c r="G22" s="2">
        <v>15</v>
      </c>
      <c r="H22" s="2">
        <v>25</v>
      </c>
      <c r="I22" s="3" t="s">
        <v>672</v>
      </c>
      <c r="J22" s="3" t="s">
        <v>715</v>
      </c>
      <c r="K22">
        <f t="shared" si="0"/>
        <v>80</v>
      </c>
      <c r="L22" s="8" t="s">
        <v>733</v>
      </c>
      <c r="M22" s="11" t="s">
        <v>13</v>
      </c>
      <c r="N22" s="5" t="s">
        <v>70</v>
      </c>
      <c r="O22" s="5"/>
      <c r="P22" s="5"/>
      <c r="Q22" s="5"/>
      <c r="R22" s="5"/>
      <c r="T22" s="8"/>
    </row>
    <row r="23" spans="1:24" x14ac:dyDescent="0.15">
      <c r="A23" s="102">
        <v>16</v>
      </c>
      <c r="B23" s="103" t="s">
        <v>673</v>
      </c>
      <c r="C23" s="102" t="s">
        <v>720</v>
      </c>
      <c r="D23" s="104">
        <v>15</v>
      </c>
      <c r="E23" s="104">
        <v>10</v>
      </c>
      <c r="F23" s="104">
        <v>20</v>
      </c>
      <c r="G23" s="123">
        <v>20</v>
      </c>
      <c r="H23" s="104">
        <v>15</v>
      </c>
      <c r="I23" s="102" t="s">
        <v>585</v>
      </c>
      <c r="J23" s="102" t="s">
        <v>721</v>
      </c>
      <c r="K23">
        <f t="shared" si="0"/>
        <v>80</v>
      </c>
      <c r="L23" s="8" t="s">
        <v>734</v>
      </c>
      <c r="M23" s="11" t="s">
        <v>38</v>
      </c>
      <c r="N23" s="5" t="s">
        <v>72</v>
      </c>
      <c r="O23" s="5"/>
      <c r="P23" s="5"/>
      <c r="Q23" s="5"/>
      <c r="R23" s="5"/>
      <c r="T23" s="8"/>
    </row>
    <row r="24" spans="1:24" x14ac:dyDescent="0.15">
      <c r="A24" s="3">
        <v>17</v>
      </c>
      <c r="B24" s="3" t="s">
        <v>675</v>
      </c>
      <c r="C24" s="3" t="s">
        <v>722</v>
      </c>
      <c r="D24" s="2">
        <v>5</v>
      </c>
      <c r="E24" s="2">
        <v>25</v>
      </c>
      <c r="F24" s="2">
        <v>10</v>
      </c>
      <c r="G24" s="2">
        <v>20</v>
      </c>
      <c r="H24" s="2">
        <v>20</v>
      </c>
      <c r="I24" s="3" t="s">
        <v>742</v>
      </c>
      <c r="J24" s="3" t="s">
        <v>743</v>
      </c>
      <c r="K24">
        <f t="shared" si="0"/>
        <v>80</v>
      </c>
      <c r="M24" s="11" t="s">
        <v>39</v>
      </c>
      <c r="N24" s="5" t="s">
        <v>73</v>
      </c>
      <c r="O24" s="5"/>
      <c r="P24" s="5"/>
      <c r="Q24" s="5"/>
      <c r="R24" s="5"/>
      <c r="T24" s="8"/>
    </row>
    <row r="25" spans="1:24" x14ac:dyDescent="0.15">
      <c r="A25" s="102">
        <v>18</v>
      </c>
      <c r="B25" s="103" t="s">
        <v>696</v>
      </c>
      <c r="C25" s="102" t="s">
        <v>723</v>
      </c>
      <c r="D25" s="104">
        <v>15</v>
      </c>
      <c r="E25" s="104">
        <v>20</v>
      </c>
      <c r="F25" s="104">
        <v>5</v>
      </c>
      <c r="G25" s="104">
        <v>20</v>
      </c>
      <c r="H25" s="104">
        <v>20</v>
      </c>
      <c r="I25" s="102" t="s">
        <v>953</v>
      </c>
      <c r="J25" s="102" t="s">
        <v>741</v>
      </c>
      <c r="K25">
        <f t="shared" si="0"/>
        <v>80</v>
      </c>
      <c r="M25" s="96"/>
      <c r="N25" s="5" t="s">
        <v>74</v>
      </c>
      <c r="O25" s="8"/>
      <c r="P25" s="8"/>
      <c r="Q25" s="8"/>
      <c r="R25" s="5"/>
      <c r="T25" s="8"/>
    </row>
    <row r="26" spans="1:24" x14ac:dyDescent="0.15">
      <c r="A26" s="3">
        <v>19</v>
      </c>
      <c r="B26" s="3" t="s">
        <v>697</v>
      </c>
      <c r="C26" s="3" t="s">
        <v>724</v>
      </c>
      <c r="D26" s="2">
        <v>10</v>
      </c>
      <c r="E26" s="2">
        <v>25</v>
      </c>
      <c r="F26" s="2">
        <v>10</v>
      </c>
      <c r="G26" s="2">
        <v>15</v>
      </c>
      <c r="H26" s="2">
        <v>20</v>
      </c>
      <c r="I26" s="3" t="s">
        <v>954</v>
      </c>
      <c r="J26" s="3" t="s">
        <v>725</v>
      </c>
      <c r="K26">
        <f t="shared" si="0"/>
        <v>80</v>
      </c>
      <c r="M26" s="96"/>
      <c r="N26" s="8"/>
      <c r="O26" s="8"/>
      <c r="P26" s="8"/>
      <c r="Q26" s="8"/>
      <c r="R26" s="8"/>
      <c r="T26" s="8"/>
    </row>
    <row r="27" spans="1:24" x14ac:dyDescent="0.15">
      <c r="A27" s="9"/>
      <c r="B27" t="s">
        <v>666</v>
      </c>
      <c r="C27" s="10" t="s">
        <v>47</v>
      </c>
      <c r="D27" s="9">
        <f>COUNTIF(D4:D11,20)+COUNTIF(D4:D11,25)</f>
        <v>3</v>
      </c>
      <c r="E27" s="9">
        <f t="shared" ref="E27:H27" si="1">COUNTIF(E4:E11,20)+COUNTIF(E4:E11,25)</f>
        <v>3</v>
      </c>
      <c r="F27" s="9">
        <f t="shared" si="1"/>
        <v>3</v>
      </c>
      <c r="G27" s="9">
        <f t="shared" si="1"/>
        <v>4</v>
      </c>
      <c r="H27" s="9">
        <f t="shared" si="1"/>
        <v>6</v>
      </c>
      <c r="I27" s="10"/>
      <c r="L27" t="s">
        <v>52</v>
      </c>
      <c r="M27" s="96"/>
      <c r="N27" s="5" t="s">
        <v>75</v>
      </c>
      <c r="O27" s="8"/>
      <c r="P27" s="8"/>
      <c r="Q27" s="8"/>
      <c r="R27" s="8"/>
      <c r="T27" s="8"/>
    </row>
    <row r="28" spans="1:24" x14ac:dyDescent="0.15">
      <c r="A28" s="5"/>
      <c r="C28" s="11" t="s">
        <v>48</v>
      </c>
      <c r="D28" s="5">
        <f>COUNTIF(D4:D11,10)+COUNTIF(D4:D11,5)</f>
        <v>3</v>
      </c>
      <c r="E28" s="5">
        <f t="shared" ref="E28:H28" si="2">COUNTIF(E4:E11,10)+COUNTIF(E4:E11,5)</f>
        <v>2</v>
      </c>
      <c r="F28" s="5">
        <f t="shared" si="2"/>
        <v>2</v>
      </c>
      <c r="G28" s="5">
        <f t="shared" si="2"/>
        <v>3</v>
      </c>
      <c r="H28" s="5">
        <f t="shared" si="2"/>
        <v>0</v>
      </c>
      <c r="I28" s="11"/>
      <c r="L28" s="8" t="s">
        <v>733</v>
      </c>
      <c r="M28" s="11" t="s">
        <v>14</v>
      </c>
      <c r="N28" s="5" t="s">
        <v>76</v>
      </c>
      <c r="O28" s="5"/>
      <c r="P28" s="5"/>
      <c r="Q28" s="5"/>
      <c r="R28" s="5"/>
      <c r="T28" s="8"/>
    </row>
    <row r="29" spans="1:24" x14ac:dyDescent="0.15">
      <c r="A29" s="5"/>
      <c r="B29" t="s">
        <v>667</v>
      </c>
      <c r="C29" s="10" t="s">
        <v>47</v>
      </c>
      <c r="D29" s="9">
        <f>COUNTIF(D12:D26,20)+COUNTIF(D12:D26,25)</f>
        <v>5</v>
      </c>
      <c r="E29" s="9">
        <f t="shared" ref="E29:H29" si="3">COUNTIF(E12:E26,20)+COUNTIF(E12:E26,25)</f>
        <v>5</v>
      </c>
      <c r="F29" s="9">
        <f>COUNTIF(F12:F26,20)+COUNTIF(F12:F26,25)</f>
        <v>5</v>
      </c>
      <c r="G29" s="9">
        <f t="shared" si="3"/>
        <v>5</v>
      </c>
      <c r="H29" s="9">
        <f t="shared" si="3"/>
        <v>14</v>
      </c>
      <c r="I29" s="11"/>
      <c r="L29" s="8" t="s">
        <v>734</v>
      </c>
      <c r="M29" s="11" t="s">
        <v>40</v>
      </c>
      <c r="N29" s="5" t="s">
        <v>77</v>
      </c>
      <c r="O29" s="5"/>
      <c r="P29" s="5"/>
      <c r="Q29" s="5"/>
      <c r="R29" s="5"/>
      <c r="T29" s="8"/>
    </row>
    <row r="30" spans="1:24" x14ac:dyDescent="0.15">
      <c r="C30" s="125" t="s">
        <v>48</v>
      </c>
      <c r="D30" s="126">
        <f>COUNTIF(D12:D26,10)+COUNTIF(D12:D26,5)</f>
        <v>5</v>
      </c>
      <c r="E30" s="126">
        <f t="shared" ref="E30:H30" si="4">COUNTIF(E12:E26,10)+COUNTIF(E12:E26,5)</f>
        <v>5</v>
      </c>
      <c r="F30" s="126">
        <f t="shared" si="4"/>
        <v>6</v>
      </c>
      <c r="G30" s="126">
        <f t="shared" si="4"/>
        <v>5</v>
      </c>
      <c r="H30" s="126">
        <f t="shared" si="4"/>
        <v>0</v>
      </c>
      <c r="M30" s="11" t="s">
        <v>476</v>
      </c>
      <c r="N30" s="5" t="s">
        <v>78</v>
      </c>
      <c r="O30" s="5"/>
      <c r="P30" s="5"/>
      <c r="Q30" s="5"/>
      <c r="R30" s="5"/>
      <c r="T30" s="8"/>
    </row>
    <row r="31" spans="1:24" x14ac:dyDescent="0.15">
      <c r="B31" s="11"/>
      <c r="C31" s="11" t="s">
        <v>739</v>
      </c>
      <c r="D31">
        <f>SUM(D4:D26)</f>
        <v>345</v>
      </c>
      <c r="E31">
        <f t="shared" ref="E31:H31" si="5">SUM(E4:E26)</f>
        <v>350</v>
      </c>
      <c r="F31">
        <f t="shared" si="5"/>
        <v>340</v>
      </c>
      <c r="G31">
        <f t="shared" si="5"/>
        <v>350</v>
      </c>
      <c r="H31">
        <f t="shared" si="5"/>
        <v>455</v>
      </c>
      <c r="M31" s="96"/>
      <c r="N31" s="5" t="s">
        <v>79</v>
      </c>
      <c r="O31" s="8"/>
      <c r="P31" s="8"/>
      <c r="Q31" s="8"/>
      <c r="R31" s="5"/>
      <c r="T31" s="8"/>
    </row>
    <row r="32" spans="1:24" ht="17.25" x14ac:dyDescent="0.15">
      <c r="A32" s="4" t="s">
        <v>20</v>
      </c>
      <c r="C32" s="5"/>
      <c r="D32" s="5"/>
      <c r="E32" s="5"/>
      <c r="F32" s="5"/>
      <c r="G32" s="5"/>
      <c r="H32" s="6"/>
      <c r="M32" s="96"/>
      <c r="N32" s="8"/>
      <c r="O32" s="8"/>
      <c r="P32" s="8"/>
      <c r="Q32" s="8"/>
      <c r="R32" s="8"/>
      <c r="T32" s="8"/>
    </row>
    <row r="33" spans="1:18" x14ac:dyDescent="0.15">
      <c r="B33" s="7" t="s">
        <v>21</v>
      </c>
      <c r="C33" t="s">
        <v>22</v>
      </c>
      <c r="D33" s="5"/>
      <c r="E33" s="5"/>
      <c r="F33" s="5"/>
      <c r="G33" s="5"/>
      <c r="H33" s="6"/>
      <c r="L33" t="s">
        <v>54</v>
      </c>
      <c r="N33" s="5" t="s">
        <v>80</v>
      </c>
    </row>
    <row r="34" spans="1:18" x14ac:dyDescent="0.15">
      <c r="B34" s="7" t="s">
        <v>23</v>
      </c>
      <c r="C34" t="s">
        <v>24</v>
      </c>
      <c r="D34" s="5"/>
      <c r="E34" s="5"/>
      <c r="F34" s="5"/>
      <c r="G34" s="5"/>
      <c r="H34" s="6"/>
      <c r="L34" s="8" t="s">
        <v>733</v>
      </c>
      <c r="M34" s="11" t="s">
        <v>16</v>
      </c>
      <c r="N34" s="5" t="s">
        <v>81</v>
      </c>
      <c r="O34" s="5"/>
      <c r="P34" s="5"/>
      <c r="Q34" s="5"/>
      <c r="R34" s="5"/>
    </row>
    <row r="35" spans="1:18" x14ac:dyDescent="0.15">
      <c r="B35" s="7" t="s">
        <v>25</v>
      </c>
      <c r="C35" t="s">
        <v>26</v>
      </c>
      <c r="D35" s="5"/>
      <c r="E35" s="5"/>
      <c r="F35" s="5"/>
      <c r="G35" s="5"/>
      <c r="H35" s="6"/>
      <c r="L35" s="8" t="s">
        <v>734</v>
      </c>
      <c r="M35" s="11" t="s">
        <v>726</v>
      </c>
      <c r="N35" s="5" t="s">
        <v>83</v>
      </c>
      <c r="O35" s="5"/>
      <c r="P35" s="5"/>
      <c r="Q35" s="5"/>
      <c r="R35" s="5"/>
    </row>
    <row r="36" spans="1:18" x14ac:dyDescent="0.15">
      <c r="B36" s="7" t="s">
        <v>27</v>
      </c>
      <c r="C36" t="s">
        <v>28</v>
      </c>
      <c r="D36" s="8"/>
      <c r="E36" s="8"/>
      <c r="F36" s="8"/>
      <c r="G36" s="8"/>
      <c r="M36" s="11" t="s">
        <v>46</v>
      </c>
      <c r="N36" s="5" t="s">
        <v>84</v>
      </c>
      <c r="O36" s="5"/>
      <c r="P36" s="5"/>
      <c r="Q36" s="5"/>
      <c r="R36" s="5"/>
    </row>
    <row r="37" spans="1:18" x14ac:dyDescent="0.15">
      <c r="B37" s="7" t="s">
        <v>31</v>
      </c>
      <c r="C37" t="s">
        <v>32</v>
      </c>
      <c r="D37" s="8"/>
      <c r="E37" s="8"/>
      <c r="F37" s="8"/>
      <c r="G37" s="8"/>
      <c r="M37" s="96"/>
      <c r="N37" s="5" t="s">
        <v>82</v>
      </c>
      <c r="O37" s="8"/>
      <c r="P37" s="8"/>
      <c r="Q37" s="8"/>
      <c r="R37" s="5"/>
    </row>
    <row r="38" spans="1:18" x14ac:dyDescent="0.15">
      <c r="B38" s="7" t="s">
        <v>29</v>
      </c>
      <c r="C38" t="s">
        <v>30</v>
      </c>
      <c r="M38" s="96"/>
      <c r="O38" s="8"/>
      <c r="P38" s="8"/>
      <c r="Q38" s="8"/>
      <c r="R38" s="8"/>
    </row>
    <row r="39" spans="1:18" x14ac:dyDescent="0.15">
      <c r="B39" s="7" t="s">
        <v>17</v>
      </c>
      <c r="C39" t="s">
        <v>33</v>
      </c>
      <c r="L39" t="s">
        <v>55</v>
      </c>
      <c r="M39" s="96"/>
      <c r="N39" t="s">
        <v>85</v>
      </c>
      <c r="O39" s="8"/>
      <c r="P39" s="8"/>
      <c r="Q39" s="8"/>
      <c r="R39" s="8"/>
    </row>
    <row r="40" spans="1:18" x14ac:dyDescent="0.15">
      <c r="B40" s="7" t="s">
        <v>19</v>
      </c>
      <c r="C40" t="s">
        <v>34</v>
      </c>
      <c r="L40" s="8" t="s">
        <v>733</v>
      </c>
      <c r="M40" s="11" t="s">
        <v>17</v>
      </c>
      <c r="N40" t="s">
        <v>86</v>
      </c>
      <c r="O40" s="5"/>
      <c r="P40" s="5"/>
      <c r="Q40" s="5"/>
      <c r="R40" s="5"/>
    </row>
    <row r="41" spans="1:18" x14ac:dyDescent="0.15">
      <c r="B41" s="7"/>
      <c r="L41" s="8" t="s">
        <v>734</v>
      </c>
      <c r="M41" s="11" t="s">
        <v>476</v>
      </c>
      <c r="N41" t="s">
        <v>478</v>
      </c>
      <c r="O41" s="5"/>
      <c r="P41" s="5"/>
      <c r="Q41" s="5"/>
      <c r="R41" s="5"/>
    </row>
    <row r="42" spans="1:18" x14ac:dyDescent="0.15">
      <c r="B42" s="12" t="s">
        <v>35</v>
      </c>
      <c r="C42" s="8" t="s">
        <v>473</v>
      </c>
      <c r="M42" s="11" t="s">
        <v>45</v>
      </c>
      <c r="N42" t="s">
        <v>533</v>
      </c>
      <c r="O42" s="5"/>
      <c r="P42" s="5"/>
      <c r="Q42" s="5"/>
      <c r="R42" s="5"/>
    </row>
    <row r="43" spans="1:18" x14ac:dyDescent="0.15">
      <c r="A43" s="8"/>
      <c r="B43" s="12" t="s">
        <v>36</v>
      </c>
      <c r="C43" s="5" t="s">
        <v>461</v>
      </c>
      <c r="M43" s="96"/>
      <c r="N43" t="s">
        <v>87</v>
      </c>
      <c r="O43" s="8"/>
      <c r="P43" s="8"/>
      <c r="Q43" s="8"/>
      <c r="R43" s="5"/>
    </row>
    <row r="44" spans="1:18" x14ac:dyDescent="0.15">
      <c r="A44" s="8"/>
      <c r="B44" s="12" t="s">
        <v>37</v>
      </c>
      <c r="C44" s="5" t="s">
        <v>474</v>
      </c>
      <c r="M44" s="96"/>
      <c r="O44" s="8"/>
      <c r="P44" s="8"/>
      <c r="Q44" s="8"/>
      <c r="R44" s="8"/>
    </row>
    <row r="45" spans="1:18" x14ac:dyDescent="0.15">
      <c r="A45" s="8"/>
      <c r="B45" s="12" t="s">
        <v>38</v>
      </c>
      <c r="C45" s="5" t="s">
        <v>462</v>
      </c>
      <c r="L45" t="s">
        <v>56</v>
      </c>
      <c r="M45" s="96"/>
      <c r="N45" t="s">
        <v>88</v>
      </c>
      <c r="O45" s="8"/>
      <c r="P45" s="8"/>
      <c r="Q45" s="8"/>
      <c r="R45" s="8"/>
    </row>
    <row r="46" spans="1:18" x14ac:dyDescent="0.15">
      <c r="A46" s="8"/>
      <c r="B46" s="12" t="s">
        <v>39</v>
      </c>
      <c r="C46" s="5" t="s">
        <v>472</v>
      </c>
      <c r="L46" s="8" t="s">
        <v>733</v>
      </c>
      <c r="M46" s="11" t="s">
        <v>19</v>
      </c>
      <c r="N46" t="s">
        <v>89</v>
      </c>
      <c r="O46" s="5"/>
      <c r="P46" s="5"/>
      <c r="Q46" s="5"/>
      <c r="R46" s="5"/>
    </row>
    <row r="47" spans="1:18" x14ac:dyDescent="0.15">
      <c r="A47" s="8"/>
      <c r="B47" s="12" t="s">
        <v>46</v>
      </c>
      <c r="C47" s="5" t="s">
        <v>463</v>
      </c>
      <c r="L47" s="8" t="s">
        <v>734</v>
      </c>
      <c r="M47" s="11" t="s">
        <v>36</v>
      </c>
      <c r="N47" t="s">
        <v>90</v>
      </c>
      <c r="O47" s="5"/>
      <c r="P47" s="5"/>
      <c r="Q47" s="5"/>
      <c r="R47" s="5"/>
    </row>
    <row r="48" spans="1:18" x14ac:dyDescent="0.15">
      <c r="A48" s="8"/>
      <c r="B48" s="12" t="s">
        <v>45</v>
      </c>
      <c r="C48" s="5" t="s">
        <v>464</v>
      </c>
      <c r="M48" s="11" t="s">
        <v>43</v>
      </c>
      <c r="N48" t="s">
        <v>91</v>
      </c>
      <c r="O48" s="5"/>
      <c r="P48" s="5"/>
      <c r="Q48" s="5"/>
      <c r="R48" s="5"/>
    </row>
    <row r="49" spans="1:18" x14ac:dyDescent="0.15">
      <c r="A49" s="8"/>
      <c r="B49" s="12" t="s">
        <v>40</v>
      </c>
      <c r="C49" s="5" t="s">
        <v>465</v>
      </c>
      <c r="M49" s="96"/>
      <c r="N49" t="s">
        <v>534</v>
      </c>
      <c r="O49" s="8"/>
      <c r="P49" s="8"/>
      <c r="Q49" s="8"/>
      <c r="R49" s="5"/>
    </row>
    <row r="50" spans="1:18" x14ac:dyDescent="0.15">
      <c r="A50" s="8"/>
      <c r="B50" s="12" t="s">
        <v>41</v>
      </c>
      <c r="C50" s="5" t="s">
        <v>466</v>
      </c>
      <c r="M50" s="96"/>
      <c r="O50" s="8"/>
      <c r="P50" s="8"/>
      <c r="Q50" s="8"/>
      <c r="R50" s="8"/>
    </row>
    <row r="51" spans="1:18" x14ac:dyDescent="0.15">
      <c r="A51" s="8"/>
      <c r="B51" s="12" t="s">
        <v>475</v>
      </c>
      <c r="C51" s="5" t="s">
        <v>467</v>
      </c>
      <c r="L51" t="s">
        <v>730</v>
      </c>
      <c r="M51" s="96"/>
      <c r="N51" t="s">
        <v>731</v>
      </c>
      <c r="O51" s="8"/>
      <c r="P51" s="8"/>
      <c r="Q51" s="8"/>
      <c r="R51" s="8"/>
    </row>
    <row r="52" spans="1:18" x14ac:dyDescent="0.15">
      <c r="A52" s="8"/>
      <c r="B52" s="12" t="s">
        <v>43</v>
      </c>
      <c r="C52" s="5" t="s">
        <v>468</v>
      </c>
      <c r="L52" s="8" t="s">
        <v>733</v>
      </c>
      <c r="M52" s="11" t="s">
        <v>729</v>
      </c>
      <c r="N52" t="s">
        <v>732</v>
      </c>
      <c r="O52" s="5"/>
      <c r="P52" s="5"/>
      <c r="Q52" s="5"/>
      <c r="R52" s="5"/>
    </row>
    <row r="53" spans="1:18" x14ac:dyDescent="0.15">
      <c r="A53" s="8"/>
      <c r="B53" s="12" t="s">
        <v>42</v>
      </c>
      <c r="C53" s="5" t="s">
        <v>469</v>
      </c>
      <c r="L53" s="8" t="s">
        <v>734</v>
      </c>
      <c r="M53" s="11" t="s">
        <v>727</v>
      </c>
      <c r="N53" t="s">
        <v>735</v>
      </c>
      <c r="O53" s="5"/>
      <c r="P53" s="5"/>
      <c r="Q53" s="5"/>
      <c r="R53" s="5"/>
    </row>
    <row r="54" spans="1:18" x14ac:dyDescent="0.15">
      <c r="A54" s="8"/>
      <c r="B54" s="12" t="s">
        <v>2655</v>
      </c>
      <c r="C54" s="5" t="s">
        <v>2656</v>
      </c>
      <c r="M54" s="11" t="s">
        <v>728</v>
      </c>
      <c r="N54" t="s">
        <v>736</v>
      </c>
      <c r="O54" s="5"/>
      <c r="P54" s="5"/>
      <c r="Q54" s="5"/>
      <c r="R54" s="5"/>
    </row>
    <row r="55" spans="1:18" x14ac:dyDescent="0.15">
      <c r="A55" s="8"/>
      <c r="B55" s="12" t="s">
        <v>738</v>
      </c>
      <c r="C55" s="5" t="s">
        <v>470</v>
      </c>
      <c r="N55" t="s">
        <v>737</v>
      </c>
    </row>
    <row r="56" spans="1:18" x14ac:dyDescent="0.15">
      <c r="A56" s="8"/>
      <c r="B56" s="12" t="s">
        <v>44</v>
      </c>
      <c r="C56" s="5" t="s">
        <v>471</v>
      </c>
    </row>
    <row r="57" spans="1:18" x14ac:dyDescent="0.15">
      <c r="B57" s="7"/>
      <c r="L57" t="s">
        <v>535</v>
      </c>
      <c r="N57" t="s">
        <v>538</v>
      </c>
    </row>
    <row r="58" spans="1:18" x14ac:dyDescent="0.15">
      <c r="B58" s="7"/>
      <c r="L58" s="8" t="s">
        <v>733</v>
      </c>
      <c r="M58" s="95" t="s">
        <v>536</v>
      </c>
      <c r="N58" t="s">
        <v>539</v>
      </c>
    </row>
    <row r="59" spans="1:18" x14ac:dyDescent="0.15">
      <c r="L59" s="8" t="s">
        <v>734</v>
      </c>
      <c r="M59" s="95" t="s">
        <v>738</v>
      </c>
      <c r="N59" t="s">
        <v>540</v>
      </c>
      <c r="O59" s="5"/>
      <c r="P59" s="5"/>
      <c r="Q59" s="5"/>
      <c r="R59" s="5"/>
    </row>
    <row r="60" spans="1:18" x14ac:dyDescent="0.15">
      <c r="M60" s="95" t="s">
        <v>537</v>
      </c>
      <c r="N60" t="s">
        <v>541</v>
      </c>
      <c r="O60" s="5"/>
      <c r="P60" s="5"/>
      <c r="Q60" s="5"/>
      <c r="R60" s="5"/>
    </row>
    <row r="61" spans="1:18" x14ac:dyDescent="0.15">
      <c r="N61" t="s">
        <v>542</v>
      </c>
      <c r="O61" s="5"/>
      <c r="P61" s="5"/>
      <c r="Q61" s="5"/>
      <c r="R61" s="5"/>
    </row>
  </sheetData>
  <sortState ref="A5:J12">
    <sortCondition ref="A4"/>
  </sortState>
  <mergeCells count="2">
    <mergeCell ref="A1:C1"/>
    <mergeCell ref="A2:J2"/>
  </mergeCells>
  <phoneticPr fontId="6"/>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G92"/>
  <sheetViews>
    <sheetView view="pageBreakPreview" topLeftCell="A70" zoomScaleNormal="100" zoomScaleSheetLayoutView="100" workbookViewId="0">
      <selection activeCell="B79" sqref="B79"/>
    </sheetView>
  </sheetViews>
  <sheetFormatPr defaultColWidth="2.25" defaultRowHeight="13.5" x14ac:dyDescent="0.15"/>
  <cols>
    <col min="1" max="1" width="4" style="14" bestFit="1" customWidth="1"/>
    <col min="2" max="2" width="14" style="13" customWidth="1"/>
    <col min="3" max="3" width="25.5" style="13" customWidth="1"/>
    <col min="4" max="4" width="15" style="13" customWidth="1"/>
    <col min="5" max="5" width="18.375" style="13" customWidth="1"/>
    <col min="6" max="6" width="9.75" style="13" customWidth="1"/>
    <col min="7" max="7" width="14.375" style="13" customWidth="1"/>
    <col min="8" max="16384" width="2.25" style="13"/>
  </cols>
  <sheetData>
    <row r="1" spans="1:7" ht="24.75" thickBot="1" x14ac:dyDescent="0.2">
      <c r="A1" s="1010" t="s">
        <v>148</v>
      </c>
      <c r="B1" s="1010"/>
      <c r="C1" s="1010"/>
    </row>
    <row r="2" spans="1:7" ht="14.25" thickBot="1" x14ac:dyDescent="0.2">
      <c r="A2" s="26" t="s">
        <v>147</v>
      </c>
      <c r="B2" s="25" t="s">
        <v>146</v>
      </c>
      <c r="C2" s="25" t="s">
        <v>113</v>
      </c>
      <c r="D2" s="25" t="s">
        <v>112</v>
      </c>
      <c r="E2" s="25" t="s">
        <v>145</v>
      </c>
      <c r="F2" s="25" t="s">
        <v>111</v>
      </c>
      <c r="G2" s="24" t="s">
        <v>110</v>
      </c>
    </row>
    <row r="3" spans="1:7" x14ac:dyDescent="0.15">
      <c r="A3" s="1016">
        <v>4</v>
      </c>
      <c r="B3" s="23" t="s">
        <v>137</v>
      </c>
      <c r="C3" s="22" t="s">
        <v>487</v>
      </c>
      <c r="D3" s="22" t="s">
        <v>95</v>
      </c>
      <c r="E3" s="22" t="s">
        <v>94</v>
      </c>
      <c r="F3" s="22" t="s">
        <v>105</v>
      </c>
      <c r="G3" s="21" t="s">
        <v>100</v>
      </c>
    </row>
    <row r="4" spans="1:7" ht="23.25" customHeight="1" x14ac:dyDescent="0.15">
      <c r="A4" s="1017"/>
      <c r="B4" s="1014" t="s">
        <v>531</v>
      </c>
      <c r="C4" s="1014"/>
      <c r="D4" s="1014"/>
      <c r="E4" s="1014"/>
      <c r="F4" s="1014"/>
      <c r="G4" s="1015"/>
    </row>
    <row r="5" spans="1:7" x14ac:dyDescent="0.15">
      <c r="A5" s="1020" t="s">
        <v>150</v>
      </c>
      <c r="B5" s="20" t="s">
        <v>137</v>
      </c>
      <c r="C5" s="19" t="s">
        <v>487</v>
      </c>
      <c r="D5" s="19" t="s">
        <v>95</v>
      </c>
      <c r="E5" s="19" t="s">
        <v>543</v>
      </c>
      <c r="F5" s="19" t="s">
        <v>105</v>
      </c>
      <c r="G5" s="18" t="s">
        <v>116</v>
      </c>
    </row>
    <row r="6" spans="1:7" ht="39.75" customHeight="1" thickBot="1" x14ac:dyDescent="0.2">
      <c r="A6" s="1016"/>
      <c r="B6" s="1018" t="s">
        <v>931</v>
      </c>
      <c r="C6" s="1018"/>
      <c r="D6" s="1018"/>
      <c r="E6" s="1018"/>
      <c r="F6" s="1018"/>
      <c r="G6" s="1019"/>
    </row>
    <row r="7" spans="1:7" x14ac:dyDescent="0.15">
      <c r="A7" s="1025">
        <v>3</v>
      </c>
      <c r="B7" s="35" t="s">
        <v>152</v>
      </c>
      <c r="C7" s="34" t="s">
        <v>488</v>
      </c>
      <c r="D7" s="34" t="s">
        <v>95</v>
      </c>
      <c r="E7" s="34" t="s">
        <v>102</v>
      </c>
      <c r="F7" s="34" t="s">
        <v>105</v>
      </c>
      <c r="G7" s="33" t="s">
        <v>100</v>
      </c>
    </row>
    <row r="8" spans="1:7" ht="45.75" customHeight="1" x14ac:dyDescent="0.15">
      <c r="A8" s="1026"/>
      <c r="B8" s="1021" t="s">
        <v>2768</v>
      </c>
      <c r="C8" s="1021"/>
      <c r="D8" s="1021"/>
      <c r="E8" s="1021"/>
      <c r="F8" s="1021"/>
      <c r="G8" s="1022"/>
    </row>
    <row r="9" spans="1:7" x14ac:dyDescent="0.15">
      <c r="A9" s="1027" t="s">
        <v>948</v>
      </c>
      <c r="B9" s="17" t="s">
        <v>152</v>
      </c>
      <c r="C9" s="16" t="s">
        <v>488</v>
      </c>
      <c r="D9" s="16" t="s">
        <v>123</v>
      </c>
      <c r="E9" s="16" t="s">
        <v>102</v>
      </c>
      <c r="F9" s="16" t="s">
        <v>105</v>
      </c>
      <c r="G9" s="15" t="s">
        <v>106</v>
      </c>
    </row>
    <row r="10" spans="1:7" ht="39" customHeight="1" thickBot="1" x14ac:dyDescent="0.2">
      <c r="A10" s="1028"/>
      <c r="B10" s="1023" t="s">
        <v>3559</v>
      </c>
      <c r="C10" s="1023"/>
      <c r="D10" s="1023"/>
      <c r="E10" s="1023"/>
      <c r="F10" s="1023"/>
      <c r="G10" s="1024"/>
    </row>
    <row r="11" spans="1:7" x14ac:dyDescent="0.15">
      <c r="A11" s="1016">
        <v>9</v>
      </c>
      <c r="B11" s="38" t="s">
        <v>136</v>
      </c>
      <c r="C11" s="37" t="s">
        <v>489</v>
      </c>
      <c r="D11" s="37" t="s">
        <v>95</v>
      </c>
      <c r="E11" s="37" t="s">
        <v>135</v>
      </c>
      <c r="F11" s="37" t="s">
        <v>134</v>
      </c>
      <c r="G11" s="36" t="s">
        <v>118</v>
      </c>
    </row>
    <row r="12" spans="1:7" ht="48" customHeight="1" x14ac:dyDescent="0.15">
      <c r="A12" s="1017"/>
      <c r="B12" s="1014" t="s">
        <v>2770</v>
      </c>
      <c r="C12" s="1014"/>
      <c r="D12" s="1014"/>
      <c r="E12" s="1014"/>
      <c r="F12" s="1014"/>
      <c r="G12" s="1015"/>
    </row>
    <row r="13" spans="1:7" x14ac:dyDescent="0.15">
      <c r="A13" s="1020" t="s">
        <v>158</v>
      </c>
      <c r="B13" s="20" t="s">
        <v>133</v>
      </c>
      <c r="C13" s="19" t="s">
        <v>489</v>
      </c>
      <c r="D13" s="19" t="s">
        <v>116</v>
      </c>
      <c r="E13" s="19" t="s">
        <v>102</v>
      </c>
      <c r="F13" s="19" t="s">
        <v>108</v>
      </c>
      <c r="G13" s="18" t="s">
        <v>132</v>
      </c>
    </row>
    <row r="14" spans="1:7" ht="27" customHeight="1" thickBot="1" x14ac:dyDescent="0.2">
      <c r="A14" s="1016"/>
      <c r="B14" s="1029" t="s">
        <v>2771</v>
      </c>
      <c r="C14" s="1030"/>
      <c r="D14" s="1030"/>
      <c r="E14" s="1030"/>
      <c r="F14" s="1030"/>
      <c r="G14" s="1031"/>
    </row>
    <row r="15" spans="1:7" x14ac:dyDescent="0.15">
      <c r="A15" s="1025">
        <v>20</v>
      </c>
      <c r="B15" s="35" t="s">
        <v>131</v>
      </c>
      <c r="C15" s="34" t="s">
        <v>490</v>
      </c>
      <c r="D15" s="34" t="s">
        <v>95</v>
      </c>
      <c r="E15" s="34" t="s">
        <v>129</v>
      </c>
      <c r="F15" s="34" t="s">
        <v>108</v>
      </c>
      <c r="G15" s="33" t="s">
        <v>116</v>
      </c>
    </row>
    <row r="16" spans="1:7" x14ac:dyDescent="0.15">
      <c r="A16" s="1026"/>
      <c r="B16" s="1035" t="s">
        <v>2773</v>
      </c>
      <c r="C16" s="1036"/>
      <c r="D16" s="1036"/>
      <c r="E16" s="1036"/>
      <c r="F16" s="1036"/>
      <c r="G16" s="1037"/>
    </row>
    <row r="17" spans="1:7" x14ac:dyDescent="0.15">
      <c r="A17" s="1027" t="s">
        <v>159</v>
      </c>
      <c r="B17" s="17" t="s">
        <v>130</v>
      </c>
      <c r="C17" s="16" t="s">
        <v>490</v>
      </c>
      <c r="D17" s="16" t="s">
        <v>95</v>
      </c>
      <c r="E17" s="16" t="s">
        <v>129</v>
      </c>
      <c r="F17" s="16" t="s">
        <v>108</v>
      </c>
      <c r="G17" s="15" t="s">
        <v>92</v>
      </c>
    </row>
    <row r="18" spans="1:7" ht="14.25" thickBot="1" x14ac:dyDescent="0.2">
      <c r="A18" s="1028"/>
      <c r="B18" s="1041" t="s">
        <v>481</v>
      </c>
      <c r="C18" s="1042"/>
      <c r="D18" s="1042"/>
      <c r="E18" s="1042"/>
      <c r="F18" s="1042"/>
      <c r="G18" s="1043"/>
    </row>
    <row r="19" spans="1:7" x14ac:dyDescent="0.15">
      <c r="A19" s="1016">
        <v>21</v>
      </c>
      <c r="B19" s="38" t="s">
        <v>124</v>
      </c>
      <c r="C19" s="37" t="s">
        <v>491</v>
      </c>
      <c r="D19" s="37" t="s">
        <v>123</v>
      </c>
      <c r="E19" s="37" t="s">
        <v>128</v>
      </c>
      <c r="F19" s="37" t="s">
        <v>119</v>
      </c>
      <c r="G19" s="36" t="s">
        <v>127</v>
      </c>
    </row>
    <row r="20" spans="1:7" ht="32.25" customHeight="1" x14ac:dyDescent="0.15">
      <c r="A20" s="1017"/>
      <c r="B20" s="1032" t="s">
        <v>126</v>
      </c>
      <c r="C20" s="1033"/>
      <c r="D20" s="1033"/>
      <c r="E20" s="1033"/>
      <c r="F20" s="1033"/>
      <c r="G20" s="1034"/>
    </row>
    <row r="21" spans="1:7" x14ac:dyDescent="0.15">
      <c r="A21" s="1020" t="s">
        <v>160</v>
      </c>
      <c r="B21" s="20" t="s">
        <v>124</v>
      </c>
      <c r="C21" s="19" t="s">
        <v>491</v>
      </c>
      <c r="D21" s="19" t="s">
        <v>140</v>
      </c>
      <c r="E21" s="19" t="s">
        <v>102</v>
      </c>
      <c r="F21" s="19" t="s">
        <v>105</v>
      </c>
      <c r="G21" s="18" t="s">
        <v>485</v>
      </c>
    </row>
    <row r="22" spans="1:7" ht="14.25" thickBot="1" x14ac:dyDescent="0.2">
      <c r="A22" s="1016"/>
      <c r="B22" s="1038" t="s">
        <v>547</v>
      </c>
      <c r="C22" s="1039"/>
      <c r="D22" s="1039"/>
      <c r="E22" s="1039"/>
      <c r="F22" s="1039"/>
      <c r="G22" s="1040"/>
    </row>
    <row r="23" spans="1:7" x14ac:dyDescent="0.15">
      <c r="A23" s="1025">
        <v>10</v>
      </c>
      <c r="B23" s="35" t="s">
        <v>16</v>
      </c>
      <c r="C23" s="34" t="s">
        <v>949</v>
      </c>
      <c r="D23" s="34" t="s">
        <v>95</v>
      </c>
      <c r="E23" s="34" t="s">
        <v>94</v>
      </c>
      <c r="F23" s="34" t="s">
        <v>105</v>
      </c>
      <c r="G23" s="33" t="s">
        <v>2772</v>
      </c>
    </row>
    <row r="24" spans="1:7" ht="23.25" customHeight="1" x14ac:dyDescent="0.15">
      <c r="A24" s="1026"/>
      <c r="B24" s="1035" t="s">
        <v>505</v>
      </c>
      <c r="C24" s="1046"/>
      <c r="D24" s="1036"/>
      <c r="E24" s="1036"/>
      <c r="F24" s="1036"/>
      <c r="G24" s="1037"/>
    </row>
    <row r="25" spans="1:7" x14ac:dyDescent="0.15">
      <c r="A25" s="1027" t="s">
        <v>151</v>
      </c>
      <c r="B25" s="17" t="s">
        <v>16</v>
      </c>
      <c r="C25" s="16" t="s">
        <v>949</v>
      </c>
      <c r="D25" s="16" t="s">
        <v>95</v>
      </c>
      <c r="E25" s="16" t="s">
        <v>94</v>
      </c>
      <c r="F25" s="16" t="s">
        <v>105</v>
      </c>
      <c r="G25" s="15" t="s">
        <v>103</v>
      </c>
    </row>
    <row r="26" spans="1:7" ht="24.75" customHeight="1" thickBot="1" x14ac:dyDescent="0.2">
      <c r="A26" s="1028"/>
      <c r="B26" s="1041" t="s">
        <v>504</v>
      </c>
      <c r="C26" s="1042"/>
      <c r="D26" s="1042"/>
      <c r="E26" s="1042"/>
      <c r="F26" s="1042"/>
      <c r="G26" s="1043"/>
    </row>
    <row r="27" spans="1:7" x14ac:dyDescent="0.15">
      <c r="A27" s="1016">
        <v>15</v>
      </c>
      <c r="B27" s="38" t="s">
        <v>121</v>
      </c>
      <c r="C27" s="37" t="s">
        <v>492</v>
      </c>
      <c r="D27" s="37" t="s">
        <v>116</v>
      </c>
      <c r="E27" s="37" t="s">
        <v>94</v>
      </c>
      <c r="F27" s="37" t="s">
        <v>92</v>
      </c>
      <c r="G27" s="36" t="s">
        <v>107</v>
      </c>
    </row>
    <row r="28" spans="1:7" x14ac:dyDescent="0.15">
      <c r="A28" s="1017"/>
      <c r="B28" s="1047" t="s">
        <v>2774</v>
      </c>
      <c r="C28" s="1048"/>
      <c r="D28" s="1048"/>
      <c r="E28" s="1048"/>
      <c r="F28" s="1048"/>
      <c r="G28" s="1049"/>
    </row>
    <row r="29" spans="1:7" x14ac:dyDescent="0.15">
      <c r="A29" s="1020" t="s">
        <v>178</v>
      </c>
      <c r="B29" s="20" t="s">
        <v>120</v>
      </c>
      <c r="C29" s="19" t="s">
        <v>492</v>
      </c>
      <c r="D29" s="19" t="s">
        <v>116</v>
      </c>
      <c r="E29" s="19" t="s">
        <v>94</v>
      </c>
      <c r="F29" s="19" t="s">
        <v>92</v>
      </c>
      <c r="G29" s="18" t="s">
        <v>92</v>
      </c>
    </row>
    <row r="30" spans="1:7" ht="14.25" thickBot="1" x14ac:dyDescent="0.2">
      <c r="A30" s="1016"/>
      <c r="B30" s="1029" t="s">
        <v>460</v>
      </c>
      <c r="C30" s="1030"/>
      <c r="D30" s="1030"/>
      <c r="E30" s="1030"/>
      <c r="F30" s="1030"/>
      <c r="G30" s="1031"/>
    </row>
    <row r="31" spans="1:7" ht="24.75" thickBot="1" x14ac:dyDescent="0.2">
      <c r="A31" s="1011" t="s">
        <v>161</v>
      </c>
      <c r="B31" s="1012"/>
      <c r="C31" s="1013"/>
    </row>
    <row r="32" spans="1:7" ht="14.25" thickBot="1" x14ac:dyDescent="0.2">
      <c r="A32" s="26" t="s">
        <v>115</v>
      </c>
      <c r="B32" s="25" t="s">
        <v>114</v>
      </c>
      <c r="C32" s="25" t="s">
        <v>113</v>
      </c>
      <c r="D32" s="25" t="s">
        <v>112</v>
      </c>
      <c r="E32" s="25" t="s">
        <v>138</v>
      </c>
      <c r="F32" s="25" t="s">
        <v>111</v>
      </c>
      <c r="G32" s="24" t="s">
        <v>110</v>
      </c>
    </row>
    <row r="33" spans="1:7" x14ac:dyDescent="0.15">
      <c r="A33" s="1045">
        <v>0</v>
      </c>
      <c r="B33" s="17" t="s">
        <v>149</v>
      </c>
      <c r="C33" s="16" t="s">
        <v>493</v>
      </c>
      <c r="D33" s="16" t="s">
        <v>98</v>
      </c>
      <c r="E33" s="16" t="s">
        <v>102</v>
      </c>
      <c r="F33" s="16" t="s">
        <v>101</v>
      </c>
      <c r="G33" s="15" t="s">
        <v>100</v>
      </c>
    </row>
    <row r="34" spans="1:7" ht="29.25" customHeight="1" x14ac:dyDescent="0.15">
      <c r="A34" s="1026"/>
      <c r="B34" s="1044" t="s">
        <v>2776</v>
      </c>
      <c r="C34" s="1021"/>
      <c r="D34" s="1021"/>
      <c r="E34" s="1021"/>
      <c r="F34" s="1021"/>
      <c r="G34" s="1022"/>
    </row>
    <row r="35" spans="1:7" x14ac:dyDescent="0.15">
      <c r="A35" s="1058" t="s">
        <v>97</v>
      </c>
      <c r="B35" s="17" t="s">
        <v>149</v>
      </c>
      <c r="C35" s="16" t="s">
        <v>493</v>
      </c>
      <c r="D35" s="16" t="s">
        <v>98</v>
      </c>
      <c r="E35" s="16" t="s">
        <v>135</v>
      </c>
      <c r="F35" s="16" t="s">
        <v>101</v>
      </c>
      <c r="G35" s="15" t="s">
        <v>106</v>
      </c>
    </row>
    <row r="36" spans="1:7" ht="27" customHeight="1" thickBot="1" x14ac:dyDescent="0.2">
      <c r="A36" s="1027"/>
      <c r="B36" s="1055" t="s">
        <v>2775</v>
      </c>
      <c r="C36" s="1056"/>
      <c r="D36" s="1056"/>
      <c r="E36" s="1056"/>
      <c r="F36" s="1056"/>
      <c r="G36" s="1057"/>
    </row>
    <row r="37" spans="1:7" x14ac:dyDescent="0.15">
      <c r="A37" s="1059">
        <v>1</v>
      </c>
      <c r="B37" s="23" t="s">
        <v>141</v>
      </c>
      <c r="C37" s="22" t="s">
        <v>494</v>
      </c>
      <c r="D37" s="22" t="s">
        <v>95</v>
      </c>
      <c r="E37" s="22" t="s">
        <v>102</v>
      </c>
      <c r="F37" s="22" t="s">
        <v>105</v>
      </c>
      <c r="G37" s="21" t="s">
        <v>484</v>
      </c>
    </row>
    <row r="38" spans="1:7" ht="54" customHeight="1" x14ac:dyDescent="0.15">
      <c r="A38" s="1017"/>
      <c r="B38" s="1014" t="s">
        <v>3399</v>
      </c>
      <c r="C38" s="1014"/>
      <c r="D38" s="1014"/>
      <c r="E38" s="1014"/>
      <c r="F38" s="1014"/>
      <c r="G38" s="1015"/>
    </row>
    <row r="39" spans="1:7" x14ac:dyDescent="0.15">
      <c r="A39" s="1020" t="s">
        <v>164</v>
      </c>
      <c r="B39" s="20" t="s">
        <v>141</v>
      </c>
      <c r="C39" s="19" t="s">
        <v>494</v>
      </c>
      <c r="D39" s="19" t="s">
        <v>140</v>
      </c>
      <c r="E39" s="19" t="s">
        <v>102</v>
      </c>
      <c r="F39" s="19" t="s">
        <v>101</v>
      </c>
      <c r="G39" s="18" t="s">
        <v>485</v>
      </c>
    </row>
    <row r="40" spans="1:7" ht="14.25" thickBot="1" x14ac:dyDescent="0.2">
      <c r="A40" s="1062"/>
      <c r="B40" s="1060" t="s">
        <v>3400</v>
      </c>
      <c r="C40" s="1060"/>
      <c r="D40" s="1060"/>
      <c r="E40" s="1060"/>
      <c r="F40" s="1060"/>
      <c r="G40" s="1061"/>
    </row>
    <row r="41" spans="1:7" x14ac:dyDescent="0.15">
      <c r="A41" s="1045">
        <v>2</v>
      </c>
      <c r="B41" s="35" t="s">
        <v>167</v>
      </c>
      <c r="C41" s="34" t="s">
        <v>495</v>
      </c>
      <c r="D41" s="34" t="s">
        <v>95</v>
      </c>
      <c r="E41" s="34" t="s">
        <v>94</v>
      </c>
      <c r="F41" s="34" t="s">
        <v>105</v>
      </c>
      <c r="G41" s="33" t="s">
        <v>100</v>
      </c>
    </row>
    <row r="42" spans="1:7" ht="42.75" customHeight="1" x14ac:dyDescent="0.15">
      <c r="A42" s="1026"/>
      <c r="B42" s="1044" t="s">
        <v>3401</v>
      </c>
      <c r="C42" s="1021"/>
      <c r="D42" s="1021"/>
      <c r="E42" s="1021"/>
      <c r="F42" s="1021"/>
      <c r="G42" s="1022"/>
    </row>
    <row r="43" spans="1:7" x14ac:dyDescent="0.15">
      <c r="A43" s="1027" t="s">
        <v>165</v>
      </c>
      <c r="B43" s="17" t="s">
        <v>167</v>
      </c>
      <c r="C43" s="16" t="s">
        <v>495</v>
      </c>
      <c r="D43" s="16" t="s">
        <v>140</v>
      </c>
      <c r="E43" s="16" t="s">
        <v>94</v>
      </c>
      <c r="F43" s="16" t="s">
        <v>108</v>
      </c>
      <c r="G43" s="15" t="s">
        <v>92</v>
      </c>
    </row>
    <row r="44" spans="1:7" ht="56.25" customHeight="1" thickBot="1" x14ac:dyDescent="0.2">
      <c r="A44" s="1045"/>
      <c r="B44" s="1050" t="s">
        <v>3489</v>
      </c>
      <c r="C44" s="1023"/>
      <c r="D44" s="1023"/>
      <c r="E44" s="1023"/>
      <c r="F44" s="1023"/>
      <c r="G44" s="1024"/>
    </row>
    <row r="45" spans="1:7" x14ac:dyDescent="0.15">
      <c r="A45" s="1051">
        <v>5</v>
      </c>
      <c r="B45" s="32" t="s">
        <v>166</v>
      </c>
      <c r="C45" s="31" t="s">
        <v>506</v>
      </c>
      <c r="D45" s="31" t="s">
        <v>98</v>
      </c>
      <c r="E45" s="31" t="s">
        <v>135</v>
      </c>
      <c r="F45" s="31" t="s">
        <v>97</v>
      </c>
      <c r="G45" s="30" t="s">
        <v>100</v>
      </c>
    </row>
    <row r="46" spans="1:7" ht="63" customHeight="1" x14ac:dyDescent="0.15">
      <c r="A46" s="1052"/>
      <c r="B46" s="1063" t="s">
        <v>2777</v>
      </c>
      <c r="C46" s="1063"/>
      <c r="D46" s="1063"/>
      <c r="E46" s="1063"/>
      <c r="F46" s="1063"/>
      <c r="G46" s="1064"/>
    </row>
    <row r="47" spans="1:7" x14ac:dyDescent="0.15">
      <c r="A47" s="1053" t="s">
        <v>168</v>
      </c>
      <c r="B47" s="29" t="s">
        <v>166</v>
      </c>
      <c r="C47" s="28" t="s">
        <v>506</v>
      </c>
      <c r="D47" s="28" t="s">
        <v>98</v>
      </c>
      <c r="E47" s="28" t="s">
        <v>92</v>
      </c>
      <c r="F47" s="28" t="s">
        <v>97</v>
      </c>
      <c r="G47" s="27" t="s">
        <v>2778</v>
      </c>
    </row>
    <row r="48" spans="1:7" ht="72" customHeight="1" thickBot="1" x14ac:dyDescent="0.2">
      <c r="A48" s="1054"/>
      <c r="B48" s="1038" t="s">
        <v>3402</v>
      </c>
      <c r="C48" s="1039"/>
      <c r="D48" s="1039"/>
      <c r="E48" s="1039"/>
      <c r="F48" s="1039"/>
      <c r="G48" s="1040"/>
    </row>
    <row r="49" spans="1:7" x14ac:dyDescent="0.15">
      <c r="A49" s="1065">
        <v>8</v>
      </c>
      <c r="B49" s="35" t="s">
        <v>181</v>
      </c>
      <c r="C49" s="34" t="s">
        <v>496</v>
      </c>
      <c r="D49" s="34" t="s">
        <v>98</v>
      </c>
      <c r="E49" s="34" t="s">
        <v>102</v>
      </c>
      <c r="F49" s="34" t="s">
        <v>97</v>
      </c>
      <c r="G49" s="33" t="s">
        <v>100</v>
      </c>
    </row>
    <row r="50" spans="1:7" ht="27" customHeight="1" x14ac:dyDescent="0.15">
      <c r="A50" s="1058"/>
      <c r="B50" s="1021" t="s">
        <v>2779</v>
      </c>
      <c r="C50" s="1021"/>
      <c r="D50" s="1021"/>
      <c r="E50" s="1021"/>
      <c r="F50" s="1021"/>
      <c r="G50" s="1022"/>
    </row>
    <row r="51" spans="1:7" x14ac:dyDescent="0.15">
      <c r="A51" s="1058" t="s">
        <v>139</v>
      </c>
      <c r="B51" s="17" t="s">
        <v>182</v>
      </c>
      <c r="C51" s="16" t="s">
        <v>496</v>
      </c>
      <c r="D51" s="16" t="s">
        <v>95</v>
      </c>
      <c r="E51" s="16" t="s">
        <v>102</v>
      </c>
      <c r="F51" s="16" t="s">
        <v>108</v>
      </c>
      <c r="G51" s="15" t="s">
        <v>92</v>
      </c>
    </row>
    <row r="52" spans="1:7" ht="28.5" customHeight="1" thickBot="1" x14ac:dyDescent="0.2">
      <c r="A52" s="1066"/>
      <c r="B52" s="1041" t="s">
        <v>3403</v>
      </c>
      <c r="C52" s="1042"/>
      <c r="D52" s="1042"/>
      <c r="E52" s="1042"/>
      <c r="F52" s="1042"/>
      <c r="G52" s="1043"/>
    </row>
    <row r="53" spans="1:7" x14ac:dyDescent="0.15">
      <c r="A53" s="1067">
        <v>6</v>
      </c>
      <c r="B53" s="81" t="s">
        <v>170</v>
      </c>
      <c r="C53" s="82" t="s">
        <v>497</v>
      </c>
      <c r="D53" s="82" t="s">
        <v>92</v>
      </c>
      <c r="E53" s="82" t="s">
        <v>94</v>
      </c>
      <c r="F53" s="82" t="s">
        <v>105</v>
      </c>
      <c r="G53" s="83" t="s">
        <v>100</v>
      </c>
    </row>
    <row r="54" spans="1:7" ht="39" customHeight="1" x14ac:dyDescent="0.15">
      <c r="A54" s="1053"/>
      <c r="B54" s="1063" t="s">
        <v>503</v>
      </c>
      <c r="C54" s="1063"/>
      <c r="D54" s="1063"/>
      <c r="E54" s="1063"/>
      <c r="F54" s="1063"/>
      <c r="G54" s="1064"/>
    </row>
    <row r="55" spans="1:7" x14ac:dyDescent="0.15">
      <c r="A55" s="1053" t="s">
        <v>169</v>
      </c>
      <c r="B55" s="29" t="s">
        <v>170</v>
      </c>
      <c r="C55" s="28" t="s">
        <v>497</v>
      </c>
      <c r="D55" s="28" t="s">
        <v>92</v>
      </c>
      <c r="E55" s="28" t="s">
        <v>102</v>
      </c>
      <c r="F55" s="28" t="s">
        <v>108</v>
      </c>
      <c r="G55" s="27" t="s">
        <v>100</v>
      </c>
    </row>
    <row r="56" spans="1:7" ht="28.5" customHeight="1" thickBot="1" x14ac:dyDescent="0.2">
      <c r="A56" s="1070"/>
      <c r="B56" s="1071" t="s">
        <v>458</v>
      </c>
      <c r="C56" s="1071"/>
      <c r="D56" s="1071"/>
      <c r="E56" s="1071"/>
      <c r="F56" s="1071"/>
      <c r="G56" s="1072"/>
    </row>
    <row r="57" spans="1:7" x14ac:dyDescent="0.15">
      <c r="A57" s="1026">
        <v>7</v>
      </c>
      <c r="B57" s="35" t="s">
        <v>172</v>
      </c>
      <c r="C57" s="34" t="s">
        <v>498</v>
      </c>
      <c r="D57" s="34" t="s">
        <v>95</v>
      </c>
      <c r="E57" s="34" t="s">
        <v>94</v>
      </c>
      <c r="F57" s="34" t="s">
        <v>144</v>
      </c>
      <c r="G57" s="33" t="s">
        <v>107</v>
      </c>
    </row>
    <row r="58" spans="1:7" ht="27" customHeight="1" x14ac:dyDescent="0.15">
      <c r="A58" s="1058"/>
      <c r="B58" s="1021" t="s">
        <v>3054</v>
      </c>
      <c r="C58" s="1021"/>
      <c r="D58" s="1021"/>
      <c r="E58" s="1021"/>
      <c r="F58" s="1021"/>
      <c r="G58" s="1022"/>
    </row>
    <row r="59" spans="1:7" x14ac:dyDescent="0.15">
      <c r="A59" s="1058" t="s">
        <v>171</v>
      </c>
      <c r="B59" s="17" t="s">
        <v>172</v>
      </c>
      <c r="C59" s="16" t="s">
        <v>498</v>
      </c>
      <c r="D59" s="16" t="s">
        <v>123</v>
      </c>
      <c r="E59" s="16" t="s">
        <v>545</v>
      </c>
      <c r="F59" s="16" t="s">
        <v>544</v>
      </c>
      <c r="G59" s="15" t="s">
        <v>96</v>
      </c>
    </row>
    <row r="60" spans="1:7" ht="28.5" customHeight="1" thickBot="1" x14ac:dyDescent="0.2">
      <c r="A60" s="1027"/>
      <c r="B60" s="1023" t="s">
        <v>3055</v>
      </c>
      <c r="C60" s="1023"/>
      <c r="D60" s="1023"/>
      <c r="E60" s="1023"/>
      <c r="F60" s="1023"/>
      <c r="G60" s="1024"/>
    </row>
    <row r="61" spans="1:7" x14ac:dyDescent="0.15">
      <c r="A61" s="1052">
        <v>11</v>
      </c>
      <c r="B61" s="29" t="s">
        <v>176</v>
      </c>
      <c r="C61" s="28" t="s">
        <v>499</v>
      </c>
      <c r="D61" s="28" t="s">
        <v>95</v>
      </c>
      <c r="E61" s="28" t="s">
        <v>102</v>
      </c>
      <c r="F61" s="28" t="s">
        <v>105</v>
      </c>
      <c r="G61" s="27" t="s">
        <v>106</v>
      </c>
    </row>
    <row r="62" spans="1:7" ht="51.75" customHeight="1" x14ac:dyDescent="0.15">
      <c r="A62" s="1053"/>
      <c r="B62" s="1032" t="s">
        <v>3053</v>
      </c>
      <c r="C62" s="1033"/>
      <c r="D62" s="1033"/>
      <c r="E62" s="1033"/>
      <c r="F62" s="1033"/>
      <c r="G62" s="1034"/>
    </row>
    <row r="63" spans="1:7" x14ac:dyDescent="0.15">
      <c r="A63" s="1053" t="s">
        <v>174</v>
      </c>
      <c r="B63" s="29" t="s">
        <v>176</v>
      </c>
      <c r="C63" s="28" t="s">
        <v>499</v>
      </c>
      <c r="D63" s="28" t="s">
        <v>92</v>
      </c>
      <c r="E63" s="28" t="s">
        <v>102</v>
      </c>
      <c r="F63" s="28" t="s">
        <v>105</v>
      </c>
      <c r="G63" s="27" t="s">
        <v>484</v>
      </c>
    </row>
    <row r="64" spans="1:7" ht="35.25" customHeight="1" thickBot="1" x14ac:dyDescent="0.2">
      <c r="A64" s="1070"/>
      <c r="B64" s="1032" t="s">
        <v>3404</v>
      </c>
      <c r="C64" s="1033"/>
      <c r="D64" s="1033"/>
      <c r="E64" s="1033"/>
      <c r="F64" s="1033"/>
      <c r="G64" s="1034"/>
    </row>
    <row r="65" spans="1:7" x14ac:dyDescent="0.15">
      <c r="A65" s="1065">
        <v>12</v>
      </c>
      <c r="B65" s="35" t="s">
        <v>482</v>
      </c>
      <c r="C65" s="34" t="s">
        <v>500</v>
      </c>
      <c r="D65" s="34" t="s">
        <v>116</v>
      </c>
      <c r="E65" s="34" t="s">
        <v>109</v>
      </c>
      <c r="F65" s="34" t="s">
        <v>108</v>
      </c>
      <c r="G65" s="33" t="s">
        <v>107</v>
      </c>
    </row>
    <row r="66" spans="1:7" ht="25.5" customHeight="1" x14ac:dyDescent="0.15">
      <c r="A66" s="1058"/>
      <c r="B66" s="1044" t="s">
        <v>2780</v>
      </c>
      <c r="C66" s="1021"/>
      <c r="D66" s="1021"/>
      <c r="E66" s="1021"/>
      <c r="F66" s="1021"/>
      <c r="G66" s="1022"/>
    </row>
    <row r="67" spans="1:7" x14ac:dyDescent="0.15">
      <c r="A67" s="1058" t="s">
        <v>175</v>
      </c>
      <c r="B67" s="17" t="s">
        <v>483</v>
      </c>
      <c r="C67" s="16" t="s">
        <v>500</v>
      </c>
      <c r="D67" s="16" t="s">
        <v>98</v>
      </c>
      <c r="E67" s="16" t="s">
        <v>94</v>
      </c>
      <c r="F67" s="16" t="s">
        <v>97</v>
      </c>
      <c r="G67" s="15" t="s">
        <v>485</v>
      </c>
    </row>
    <row r="68" spans="1:7" ht="55.5" customHeight="1" thickBot="1" x14ac:dyDescent="0.2">
      <c r="A68" s="1066"/>
      <c r="B68" s="1050" t="s">
        <v>3406</v>
      </c>
      <c r="C68" s="1023"/>
      <c r="D68" s="1023"/>
      <c r="E68" s="1023"/>
      <c r="F68" s="1023"/>
      <c r="G68" s="1024"/>
    </row>
    <row r="69" spans="1:7" x14ac:dyDescent="0.15">
      <c r="A69" s="1017">
        <v>13</v>
      </c>
      <c r="B69" s="38" t="s">
        <v>173</v>
      </c>
      <c r="C69" s="37" t="s">
        <v>955</v>
      </c>
      <c r="D69" s="37" t="s">
        <v>95</v>
      </c>
      <c r="E69" s="37" t="s">
        <v>142</v>
      </c>
      <c r="F69" s="37" t="s">
        <v>144</v>
      </c>
      <c r="G69" s="36" t="s">
        <v>3411</v>
      </c>
    </row>
    <row r="70" spans="1:7" ht="59.25" customHeight="1" x14ac:dyDescent="0.15">
      <c r="A70" s="1068"/>
      <c r="B70" s="1014" t="s">
        <v>3405</v>
      </c>
      <c r="C70" s="1014"/>
      <c r="D70" s="1014"/>
      <c r="E70" s="1014"/>
      <c r="F70" s="1014"/>
      <c r="G70" s="1015"/>
    </row>
    <row r="71" spans="1:7" x14ac:dyDescent="0.15">
      <c r="A71" s="1068" t="s">
        <v>125</v>
      </c>
      <c r="B71" s="20" t="s">
        <v>173</v>
      </c>
      <c r="C71" s="19" t="s">
        <v>955</v>
      </c>
      <c r="D71" s="19" t="s">
        <v>98</v>
      </c>
      <c r="E71" s="19" t="s">
        <v>142</v>
      </c>
      <c r="F71" s="19" t="s">
        <v>143</v>
      </c>
      <c r="G71" s="18" t="s">
        <v>116</v>
      </c>
    </row>
    <row r="72" spans="1:7" ht="80.25" customHeight="1" thickBot="1" x14ac:dyDescent="0.2">
      <c r="A72" s="1069"/>
      <c r="B72" s="1060" t="s">
        <v>3407</v>
      </c>
      <c r="C72" s="1060"/>
      <c r="D72" s="1060"/>
      <c r="E72" s="1060"/>
      <c r="F72" s="1060"/>
      <c r="G72" s="1061"/>
    </row>
    <row r="73" spans="1:7" x14ac:dyDescent="0.15">
      <c r="A73" s="1065">
        <v>14</v>
      </c>
      <c r="B73" s="35" t="s">
        <v>177</v>
      </c>
      <c r="C73" s="34" t="s">
        <v>950</v>
      </c>
      <c r="D73" s="34" t="s">
        <v>457</v>
      </c>
      <c r="E73" s="34" t="s">
        <v>102</v>
      </c>
      <c r="F73" s="34" t="s">
        <v>101</v>
      </c>
      <c r="G73" s="33" t="s">
        <v>100</v>
      </c>
    </row>
    <row r="74" spans="1:7" ht="28.5" customHeight="1" x14ac:dyDescent="0.15">
      <c r="A74" s="1058"/>
      <c r="B74" s="1035" t="s">
        <v>3408</v>
      </c>
      <c r="C74" s="1036"/>
      <c r="D74" s="1036"/>
      <c r="E74" s="1036"/>
      <c r="F74" s="1036"/>
      <c r="G74" s="1037"/>
    </row>
    <row r="75" spans="1:7" x14ac:dyDescent="0.15">
      <c r="A75" s="1058" t="s">
        <v>122</v>
      </c>
      <c r="B75" s="17" t="s">
        <v>177</v>
      </c>
      <c r="C75" s="16" t="s">
        <v>950</v>
      </c>
      <c r="D75" s="16" t="s">
        <v>116</v>
      </c>
      <c r="E75" s="16" t="s">
        <v>99</v>
      </c>
      <c r="F75" s="16" t="s">
        <v>97</v>
      </c>
      <c r="G75" s="15" t="s">
        <v>92</v>
      </c>
    </row>
    <row r="76" spans="1:7" ht="54" customHeight="1" thickBot="1" x14ac:dyDescent="0.2">
      <c r="A76" s="1066"/>
      <c r="B76" s="1041" t="s">
        <v>3052</v>
      </c>
      <c r="C76" s="1042"/>
      <c r="D76" s="1042"/>
      <c r="E76" s="1042"/>
      <c r="F76" s="1042"/>
      <c r="G76" s="1043"/>
    </row>
    <row r="77" spans="1:7" x14ac:dyDescent="0.15">
      <c r="A77" s="1067">
        <v>16</v>
      </c>
      <c r="B77" s="32" t="s">
        <v>183</v>
      </c>
      <c r="C77" s="31" t="s">
        <v>501</v>
      </c>
      <c r="D77" s="31" t="s">
        <v>95</v>
      </c>
      <c r="E77" s="31" t="s">
        <v>102</v>
      </c>
      <c r="F77" s="31" t="s">
        <v>105</v>
      </c>
      <c r="G77" s="30" t="s">
        <v>100</v>
      </c>
    </row>
    <row r="78" spans="1:7" ht="39.75" customHeight="1" x14ac:dyDescent="0.15">
      <c r="A78" s="1053"/>
      <c r="B78" s="1063" t="s">
        <v>3651</v>
      </c>
      <c r="C78" s="1063"/>
      <c r="D78" s="1063"/>
      <c r="E78" s="1063"/>
      <c r="F78" s="1063"/>
      <c r="G78" s="1064"/>
    </row>
    <row r="79" spans="1:7" x14ac:dyDescent="0.15">
      <c r="A79" s="1053" t="s">
        <v>117</v>
      </c>
      <c r="B79" s="29" t="s">
        <v>184</v>
      </c>
      <c r="C79" s="28" t="s">
        <v>501</v>
      </c>
      <c r="D79" s="28" t="s">
        <v>457</v>
      </c>
      <c r="E79" s="28" t="s">
        <v>92</v>
      </c>
      <c r="F79" s="28" t="s">
        <v>108</v>
      </c>
      <c r="G79" s="27" t="s">
        <v>486</v>
      </c>
    </row>
    <row r="80" spans="1:7" ht="29.25" customHeight="1" thickBot="1" x14ac:dyDescent="0.2">
      <c r="A80" s="1070"/>
      <c r="B80" s="1071" t="s">
        <v>2761</v>
      </c>
      <c r="C80" s="1071"/>
      <c r="D80" s="1071"/>
      <c r="E80" s="1071"/>
      <c r="F80" s="1071"/>
      <c r="G80" s="1072"/>
    </row>
    <row r="81" spans="1:7" x14ac:dyDescent="0.15">
      <c r="A81" s="1025">
        <v>17</v>
      </c>
      <c r="B81" s="35" t="s">
        <v>722</v>
      </c>
      <c r="C81" s="34" t="s">
        <v>951</v>
      </c>
      <c r="D81" s="34" t="s">
        <v>116</v>
      </c>
      <c r="E81" s="34" t="s">
        <v>94</v>
      </c>
      <c r="F81" s="34" t="s">
        <v>105</v>
      </c>
      <c r="G81" s="33" t="s">
        <v>107</v>
      </c>
    </row>
    <row r="82" spans="1:7" ht="29.25" customHeight="1" x14ac:dyDescent="0.15">
      <c r="A82" s="1045"/>
      <c r="B82" s="1035" t="s">
        <v>2781</v>
      </c>
      <c r="C82" s="1036"/>
      <c r="D82" s="1036"/>
      <c r="E82" s="1036"/>
      <c r="F82" s="1036"/>
      <c r="G82" s="1037"/>
    </row>
    <row r="83" spans="1:7" x14ac:dyDescent="0.15">
      <c r="A83" s="1045" t="s">
        <v>952</v>
      </c>
      <c r="B83" s="17" t="s">
        <v>722</v>
      </c>
      <c r="C83" s="16" t="s">
        <v>951</v>
      </c>
      <c r="D83" s="16" t="s">
        <v>116</v>
      </c>
      <c r="E83" s="16" t="s">
        <v>94</v>
      </c>
      <c r="F83" s="16" t="s">
        <v>105</v>
      </c>
      <c r="G83" s="15" t="s">
        <v>92</v>
      </c>
    </row>
    <row r="84" spans="1:7" ht="29.25" customHeight="1" thickBot="1" x14ac:dyDescent="0.2">
      <c r="A84" s="1045"/>
      <c r="B84" s="1074" t="s">
        <v>546</v>
      </c>
      <c r="C84" s="1046"/>
      <c r="D84" s="1046"/>
      <c r="E84" s="1046"/>
      <c r="F84" s="1046"/>
      <c r="G84" s="1075"/>
    </row>
    <row r="85" spans="1:7" x14ac:dyDescent="0.15">
      <c r="A85" s="1067">
        <v>18</v>
      </c>
      <c r="B85" s="81" t="s">
        <v>723</v>
      </c>
      <c r="C85" s="82" t="s">
        <v>2710</v>
      </c>
      <c r="D85" s="82" t="s">
        <v>95</v>
      </c>
      <c r="E85" s="82" t="s">
        <v>459</v>
      </c>
      <c r="F85" s="82" t="s">
        <v>97</v>
      </c>
      <c r="G85" s="83" t="s">
        <v>100</v>
      </c>
    </row>
    <row r="86" spans="1:7" ht="46.5" customHeight="1" x14ac:dyDescent="0.15">
      <c r="A86" s="1053"/>
      <c r="B86" s="1073" t="s">
        <v>3409</v>
      </c>
      <c r="C86" s="1063"/>
      <c r="D86" s="1063"/>
      <c r="E86" s="1063"/>
      <c r="F86" s="1063"/>
      <c r="G86" s="1064"/>
    </row>
    <row r="87" spans="1:7" x14ac:dyDescent="0.15">
      <c r="A87" s="1053" t="s">
        <v>179</v>
      </c>
      <c r="B87" s="29" t="s">
        <v>723</v>
      </c>
      <c r="C87" s="28" t="s">
        <v>2711</v>
      </c>
      <c r="D87" s="28" t="s">
        <v>95</v>
      </c>
      <c r="E87" s="28" t="s">
        <v>94</v>
      </c>
      <c r="F87" s="28" t="s">
        <v>101</v>
      </c>
      <c r="G87" s="27" t="s">
        <v>103</v>
      </c>
    </row>
    <row r="88" spans="1:7" ht="15.75" customHeight="1" thickBot="1" x14ac:dyDescent="0.2">
      <c r="A88" s="1070"/>
      <c r="B88" s="1076" t="s">
        <v>525</v>
      </c>
      <c r="C88" s="1071"/>
      <c r="D88" s="1071"/>
      <c r="E88" s="1071"/>
      <c r="F88" s="1071"/>
      <c r="G88" s="1072"/>
    </row>
    <row r="89" spans="1:7" x14ac:dyDescent="0.15">
      <c r="A89" s="1065">
        <v>19</v>
      </c>
      <c r="B89" s="35" t="s">
        <v>185</v>
      </c>
      <c r="C89" s="34" t="s">
        <v>502</v>
      </c>
      <c r="D89" s="34" t="s">
        <v>95</v>
      </c>
      <c r="E89" s="34" t="s">
        <v>142</v>
      </c>
      <c r="F89" s="34" t="s">
        <v>144</v>
      </c>
      <c r="G89" s="33" t="s">
        <v>484</v>
      </c>
    </row>
    <row r="90" spans="1:7" ht="57.75" customHeight="1" x14ac:dyDescent="0.15">
      <c r="A90" s="1058"/>
      <c r="B90" s="1021" t="s">
        <v>3410</v>
      </c>
      <c r="C90" s="1021"/>
      <c r="D90" s="1021"/>
      <c r="E90" s="1021"/>
      <c r="F90" s="1021"/>
      <c r="G90" s="1022"/>
    </row>
    <row r="91" spans="1:7" x14ac:dyDescent="0.15">
      <c r="A91" s="1058" t="s">
        <v>180</v>
      </c>
      <c r="B91" s="17" t="s">
        <v>185</v>
      </c>
      <c r="C91" s="16" t="s">
        <v>502</v>
      </c>
      <c r="D91" s="16" t="s">
        <v>98</v>
      </c>
      <c r="E91" s="16" t="s">
        <v>94</v>
      </c>
      <c r="F91" s="16" t="s">
        <v>143</v>
      </c>
      <c r="G91" s="15" t="s">
        <v>485</v>
      </c>
    </row>
    <row r="92" spans="1:7" ht="77.25" customHeight="1" thickBot="1" x14ac:dyDescent="0.2">
      <c r="A92" s="1066"/>
      <c r="B92" s="1023" t="s">
        <v>3412</v>
      </c>
      <c r="C92" s="1023"/>
      <c r="D92" s="1023"/>
      <c r="E92" s="1023"/>
      <c r="F92" s="1023"/>
      <c r="G92" s="1024"/>
    </row>
  </sheetData>
  <mergeCells count="90">
    <mergeCell ref="B74:G74"/>
    <mergeCell ref="A73:A74"/>
    <mergeCell ref="B76:G76"/>
    <mergeCell ref="A75:A76"/>
    <mergeCell ref="B78:G78"/>
    <mergeCell ref="A77:A78"/>
    <mergeCell ref="A91:A92"/>
    <mergeCell ref="B88:G88"/>
    <mergeCell ref="A87:A88"/>
    <mergeCell ref="B90:G90"/>
    <mergeCell ref="A89:A90"/>
    <mergeCell ref="B92:G92"/>
    <mergeCell ref="B80:G80"/>
    <mergeCell ref="A79:A80"/>
    <mergeCell ref="B86:G86"/>
    <mergeCell ref="A85:A86"/>
    <mergeCell ref="B84:G84"/>
    <mergeCell ref="A81:A82"/>
    <mergeCell ref="A83:A84"/>
    <mergeCell ref="B82:G82"/>
    <mergeCell ref="B56:G56"/>
    <mergeCell ref="A55:A56"/>
    <mergeCell ref="B58:G58"/>
    <mergeCell ref="A57:A58"/>
    <mergeCell ref="A65:A66"/>
    <mergeCell ref="B60:G60"/>
    <mergeCell ref="A59:A60"/>
    <mergeCell ref="B70:G70"/>
    <mergeCell ref="A69:A70"/>
    <mergeCell ref="B72:G72"/>
    <mergeCell ref="A71:A72"/>
    <mergeCell ref="B62:G62"/>
    <mergeCell ref="A61:A62"/>
    <mergeCell ref="B64:G64"/>
    <mergeCell ref="A63:A64"/>
    <mergeCell ref="B66:G66"/>
    <mergeCell ref="B68:G68"/>
    <mergeCell ref="A67:A68"/>
    <mergeCell ref="B50:G50"/>
    <mergeCell ref="A49:A50"/>
    <mergeCell ref="B52:G52"/>
    <mergeCell ref="A51:A52"/>
    <mergeCell ref="B54:G54"/>
    <mergeCell ref="A53:A54"/>
    <mergeCell ref="B44:G44"/>
    <mergeCell ref="A43:A44"/>
    <mergeCell ref="A45:A46"/>
    <mergeCell ref="A47:A48"/>
    <mergeCell ref="B36:G36"/>
    <mergeCell ref="A35:A36"/>
    <mergeCell ref="B38:G38"/>
    <mergeCell ref="A37:A38"/>
    <mergeCell ref="B42:G42"/>
    <mergeCell ref="A41:A42"/>
    <mergeCell ref="B40:G40"/>
    <mergeCell ref="A39:A40"/>
    <mergeCell ref="B46:G46"/>
    <mergeCell ref="B48:G48"/>
    <mergeCell ref="B34:G34"/>
    <mergeCell ref="A33:A34"/>
    <mergeCell ref="B24:G24"/>
    <mergeCell ref="A23:A24"/>
    <mergeCell ref="B26:G26"/>
    <mergeCell ref="A25:A26"/>
    <mergeCell ref="B28:G28"/>
    <mergeCell ref="A27:A28"/>
    <mergeCell ref="B30:G30"/>
    <mergeCell ref="A29:A30"/>
    <mergeCell ref="B16:G16"/>
    <mergeCell ref="A15:A16"/>
    <mergeCell ref="B22:G22"/>
    <mergeCell ref="A21:A22"/>
    <mergeCell ref="B18:G18"/>
    <mergeCell ref="A17:A18"/>
    <mergeCell ref="A1:C1"/>
    <mergeCell ref="A31:C31"/>
    <mergeCell ref="B4:G4"/>
    <mergeCell ref="A3:A4"/>
    <mergeCell ref="B6:G6"/>
    <mergeCell ref="A5:A6"/>
    <mergeCell ref="B8:G8"/>
    <mergeCell ref="B10:G10"/>
    <mergeCell ref="A7:A8"/>
    <mergeCell ref="A9:A10"/>
    <mergeCell ref="B12:G12"/>
    <mergeCell ref="A11:A12"/>
    <mergeCell ref="B14:G14"/>
    <mergeCell ref="A13:A14"/>
    <mergeCell ref="B20:G20"/>
    <mergeCell ref="A19:A20"/>
  </mergeCells>
  <phoneticPr fontId="6"/>
  <pageMargins left="0.25" right="0.25" top="0.75" bottom="0.75" header="0.3" footer="0.3"/>
  <pageSetup paperSize="9" orientation="portrait" horizontalDpi="4294967294" r:id="rId1"/>
  <rowBreaks count="2" manualBreakCount="2">
    <brk id="30" max="16383" man="1"/>
    <brk id="6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L34"/>
  <sheetViews>
    <sheetView zoomScaleNormal="100" workbookViewId="0">
      <selection activeCell="O15" sqref="O15"/>
    </sheetView>
  </sheetViews>
  <sheetFormatPr defaultRowHeight="13.5" x14ac:dyDescent="0.15"/>
  <cols>
    <col min="1" max="1" width="8.875" bestFit="1" customWidth="1"/>
    <col min="2" max="2" width="10.375" customWidth="1"/>
    <col min="3" max="6" width="5.375" bestFit="1" customWidth="1"/>
    <col min="7" max="7" width="7.125" bestFit="1" customWidth="1"/>
    <col min="8" max="8" width="7.25" bestFit="1" customWidth="1"/>
    <col min="9" max="9" width="10.25" bestFit="1" customWidth="1"/>
    <col min="10" max="10" width="9.125" bestFit="1" customWidth="1"/>
    <col min="11" max="12" width="5.25" bestFit="1" customWidth="1"/>
  </cols>
  <sheetData>
    <row r="1" spans="1:12" x14ac:dyDescent="0.15">
      <c r="A1" s="1079" t="s">
        <v>822</v>
      </c>
      <c r="B1" s="1082" t="s">
        <v>749</v>
      </c>
      <c r="C1" s="607" t="s">
        <v>750</v>
      </c>
      <c r="D1" s="607"/>
      <c r="E1" s="607"/>
      <c r="F1" s="607"/>
      <c r="G1" s="607"/>
      <c r="H1" s="607" t="s">
        <v>3424</v>
      </c>
      <c r="I1" s="607" t="s">
        <v>3425</v>
      </c>
      <c r="J1" s="1090" t="s">
        <v>3426</v>
      </c>
      <c r="K1" s="171"/>
    </row>
    <row r="2" spans="1:12" ht="14.25" thickBot="1" x14ac:dyDescent="0.2">
      <c r="A2" s="1080"/>
      <c r="B2" s="1083"/>
      <c r="C2" s="206" t="s">
        <v>3421</v>
      </c>
      <c r="D2" s="206" t="s">
        <v>3422</v>
      </c>
      <c r="E2" s="206" t="s">
        <v>3423</v>
      </c>
      <c r="F2" s="206" t="s">
        <v>3427</v>
      </c>
      <c r="G2" s="206" t="s">
        <v>2739</v>
      </c>
      <c r="H2" s="1081"/>
      <c r="I2" s="1081"/>
      <c r="J2" s="1091"/>
      <c r="K2" s="171"/>
    </row>
    <row r="3" spans="1:12" x14ac:dyDescent="0.15">
      <c r="A3" s="264" t="s">
        <v>744</v>
      </c>
      <c r="B3" s="265" t="s">
        <v>758</v>
      </c>
      <c r="C3" s="266" t="s">
        <v>761</v>
      </c>
      <c r="D3" s="266" t="s">
        <v>779</v>
      </c>
      <c r="E3" s="266" t="s">
        <v>685</v>
      </c>
      <c r="F3" s="266" t="s">
        <v>775</v>
      </c>
      <c r="G3" s="266" t="s">
        <v>775</v>
      </c>
      <c r="H3" s="266" t="s">
        <v>775</v>
      </c>
      <c r="I3" s="266" t="s">
        <v>774</v>
      </c>
      <c r="J3" s="267" t="s">
        <v>780</v>
      </c>
      <c r="K3" s="5"/>
    </row>
    <row r="4" spans="1:12" s="158" customFormat="1" x14ac:dyDescent="0.15">
      <c r="A4" s="207" t="s">
        <v>3659</v>
      </c>
      <c r="B4" s="256" t="s">
        <v>3660</v>
      </c>
      <c r="C4" s="254" t="s">
        <v>3579</v>
      </c>
      <c r="D4" s="254" t="s">
        <v>761</v>
      </c>
      <c r="E4" s="254" t="s">
        <v>3579</v>
      </c>
      <c r="F4" s="254" t="s">
        <v>3579</v>
      </c>
      <c r="G4" s="254" t="s">
        <v>3579</v>
      </c>
      <c r="H4" s="254" t="s">
        <v>3661</v>
      </c>
      <c r="I4" s="254" t="s">
        <v>3662</v>
      </c>
      <c r="J4" s="260" t="s">
        <v>3579</v>
      </c>
      <c r="K4" s="5"/>
    </row>
    <row r="5" spans="1:12" x14ac:dyDescent="0.15">
      <c r="A5" s="218" t="s">
        <v>745</v>
      </c>
      <c r="B5" s="241" t="s">
        <v>760</v>
      </c>
      <c r="C5" s="252" t="s">
        <v>685</v>
      </c>
      <c r="D5" s="252" t="s">
        <v>761</v>
      </c>
      <c r="E5" s="252" t="s">
        <v>685</v>
      </c>
      <c r="F5" s="252" t="s">
        <v>775</v>
      </c>
      <c r="G5" s="252" t="s">
        <v>776</v>
      </c>
      <c r="H5" s="252" t="s">
        <v>780</v>
      </c>
      <c r="I5" s="252" t="s">
        <v>780</v>
      </c>
      <c r="J5" s="257" t="s">
        <v>781</v>
      </c>
      <c r="K5" s="5"/>
    </row>
    <row r="6" spans="1:12" x14ac:dyDescent="0.15">
      <c r="A6" s="208" t="s">
        <v>641</v>
      </c>
      <c r="B6" s="242" t="s">
        <v>759</v>
      </c>
      <c r="C6" s="250" t="s">
        <v>685</v>
      </c>
      <c r="D6" s="250" t="s">
        <v>779</v>
      </c>
      <c r="E6" s="250" t="s">
        <v>762</v>
      </c>
      <c r="F6" s="250" t="s">
        <v>775</v>
      </c>
      <c r="G6" s="250" t="s">
        <v>777</v>
      </c>
      <c r="H6" s="250" t="s">
        <v>780</v>
      </c>
      <c r="I6" s="250" t="s">
        <v>774</v>
      </c>
      <c r="J6" s="258" t="s">
        <v>780</v>
      </c>
      <c r="K6" s="5"/>
    </row>
    <row r="7" spans="1:12" x14ac:dyDescent="0.15">
      <c r="A7" s="218" t="s">
        <v>746</v>
      </c>
      <c r="B7" s="241" t="s">
        <v>758</v>
      </c>
      <c r="C7" s="252" t="s">
        <v>685</v>
      </c>
      <c r="D7" s="252" t="s">
        <v>685</v>
      </c>
      <c r="E7" s="252" t="s">
        <v>774</v>
      </c>
      <c r="F7" s="252" t="s">
        <v>775</v>
      </c>
      <c r="G7" s="252" t="s">
        <v>775</v>
      </c>
      <c r="H7" s="252" t="s">
        <v>780</v>
      </c>
      <c r="I7" s="252" t="s">
        <v>3418</v>
      </c>
      <c r="J7" s="257" t="s">
        <v>774</v>
      </c>
      <c r="K7" s="5"/>
    </row>
    <row r="8" spans="1:12" x14ac:dyDescent="0.15">
      <c r="A8" s="208" t="s">
        <v>747</v>
      </c>
      <c r="B8" s="242" t="s">
        <v>758</v>
      </c>
      <c r="C8" s="250" t="s">
        <v>685</v>
      </c>
      <c r="D8" s="250" t="s">
        <v>685</v>
      </c>
      <c r="E8" s="250" t="s">
        <v>774</v>
      </c>
      <c r="F8" s="250" t="s">
        <v>685</v>
      </c>
      <c r="G8" s="250" t="s">
        <v>775</v>
      </c>
      <c r="H8" s="250" t="s">
        <v>762</v>
      </c>
      <c r="I8" s="250" t="s">
        <v>780</v>
      </c>
      <c r="J8" s="258" t="s">
        <v>774</v>
      </c>
      <c r="K8" s="5"/>
    </row>
    <row r="9" spans="1:12" ht="14.25" thickBot="1" x14ac:dyDescent="0.2">
      <c r="A9" s="219" t="s">
        <v>748</v>
      </c>
      <c r="B9" s="243" t="s">
        <v>3419</v>
      </c>
      <c r="C9" s="251" t="s">
        <v>685</v>
      </c>
      <c r="D9" s="251" t="s">
        <v>685</v>
      </c>
      <c r="E9" s="251" t="s">
        <v>685</v>
      </c>
      <c r="F9" s="251" t="s">
        <v>778</v>
      </c>
      <c r="G9" s="251" t="s">
        <v>774</v>
      </c>
      <c r="H9" s="251" t="s">
        <v>762</v>
      </c>
      <c r="I9" s="251" t="s">
        <v>780</v>
      </c>
      <c r="J9" s="259" t="s">
        <v>774</v>
      </c>
      <c r="K9" s="5"/>
    </row>
    <row r="10" spans="1:12" x14ac:dyDescent="0.15">
      <c r="A10" s="263" t="s">
        <v>3663</v>
      </c>
    </row>
    <row r="11" spans="1:12" x14ac:dyDescent="0.15">
      <c r="A11" s="128" t="s">
        <v>798</v>
      </c>
    </row>
    <row r="12" spans="1:12" s="158" customFormat="1" x14ac:dyDescent="0.15">
      <c r="A12" s="128"/>
    </row>
    <row r="14" spans="1:12" ht="14.25" thickBot="1" x14ac:dyDescent="0.2">
      <c r="A14" t="s">
        <v>800</v>
      </c>
      <c r="B14" s="127"/>
    </row>
    <row r="15" spans="1:12" ht="14.25" thickBot="1" x14ac:dyDescent="0.2">
      <c r="A15" s="210" t="s">
        <v>822</v>
      </c>
      <c r="B15" s="255" t="s">
        <v>749</v>
      </c>
      <c r="C15" s="1087" t="s">
        <v>750</v>
      </c>
      <c r="D15" s="1087"/>
      <c r="E15" s="1087" t="s">
        <v>755</v>
      </c>
      <c r="F15" s="1087"/>
      <c r="G15" s="253" t="s">
        <v>756</v>
      </c>
      <c r="H15" s="253" t="s">
        <v>757</v>
      </c>
      <c r="I15" s="253" t="s">
        <v>802</v>
      </c>
      <c r="J15" s="253" t="s">
        <v>804</v>
      </c>
      <c r="K15" s="253" t="s">
        <v>805</v>
      </c>
      <c r="L15" s="261" t="s">
        <v>806</v>
      </c>
    </row>
    <row r="16" spans="1:12" x14ac:dyDescent="0.15">
      <c r="A16" s="264" t="s">
        <v>744</v>
      </c>
      <c r="B16" s="268" t="s">
        <v>1294</v>
      </c>
      <c r="C16" s="1088" t="s">
        <v>1107</v>
      </c>
      <c r="D16" s="1089"/>
      <c r="E16" s="1088" t="s">
        <v>826</v>
      </c>
      <c r="F16" s="1089"/>
      <c r="G16" s="269">
        <v>0</v>
      </c>
      <c r="H16" s="269" t="s">
        <v>826</v>
      </c>
      <c r="I16" s="269" t="s">
        <v>827</v>
      </c>
      <c r="J16" s="269" t="s">
        <v>828</v>
      </c>
      <c r="K16" s="269" t="s">
        <v>1158</v>
      </c>
      <c r="L16" s="270">
        <v>0</v>
      </c>
    </row>
    <row r="17" spans="1:12" s="158" customFormat="1" x14ac:dyDescent="0.15">
      <c r="A17" s="207" t="s">
        <v>3659</v>
      </c>
      <c r="B17" s="256" t="s">
        <v>1294</v>
      </c>
      <c r="C17" s="1077" t="s">
        <v>3664</v>
      </c>
      <c r="D17" s="1078"/>
      <c r="E17" s="1077" t="s">
        <v>3579</v>
      </c>
      <c r="F17" s="1078"/>
      <c r="G17" s="262">
        <v>0</v>
      </c>
      <c r="H17" s="262" t="s">
        <v>3579</v>
      </c>
      <c r="I17" s="262" t="s">
        <v>3574</v>
      </c>
      <c r="J17" s="262" t="s">
        <v>3575</v>
      </c>
      <c r="K17" s="262" t="s">
        <v>3665</v>
      </c>
      <c r="L17" s="260">
        <v>0</v>
      </c>
    </row>
    <row r="18" spans="1:12" x14ac:dyDescent="0.15">
      <c r="A18" s="218" t="s">
        <v>745</v>
      </c>
      <c r="B18" s="241" t="s">
        <v>1068</v>
      </c>
      <c r="C18" s="1086" t="s">
        <v>1176</v>
      </c>
      <c r="D18" s="1086"/>
      <c r="E18" s="1086" t="s">
        <v>826</v>
      </c>
      <c r="F18" s="1086"/>
      <c r="G18" s="252" t="s">
        <v>829</v>
      </c>
      <c r="H18" s="252" t="s">
        <v>826</v>
      </c>
      <c r="I18" s="252" t="s">
        <v>827</v>
      </c>
      <c r="J18" s="252" t="s">
        <v>1679</v>
      </c>
      <c r="K18" s="252" t="s">
        <v>1158</v>
      </c>
      <c r="L18" s="257">
        <v>0</v>
      </c>
    </row>
    <row r="19" spans="1:12" x14ac:dyDescent="0.15">
      <c r="A19" s="208" t="s">
        <v>641</v>
      </c>
      <c r="B19" s="242" t="s">
        <v>992</v>
      </c>
      <c r="C19" s="1084" t="s">
        <v>830</v>
      </c>
      <c r="D19" s="1084"/>
      <c r="E19" s="1084" t="s">
        <v>831</v>
      </c>
      <c r="F19" s="1084"/>
      <c r="G19" s="250">
        <v>0</v>
      </c>
      <c r="H19" s="250" t="s">
        <v>826</v>
      </c>
      <c r="I19" s="250" t="s">
        <v>827</v>
      </c>
      <c r="J19" s="250" t="s">
        <v>828</v>
      </c>
      <c r="K19" s="250" t="s">
        <v>1158</v>
      </c>
      <c r="L19" s="258">
        <v>0</v>
      </c>
    </row>
    <row r="20" spans="1:12" x14ac:dyDescent="0.15">
      <c r="A20" s="218" t="s">
        <v>746</v>
      </c>
      <c r="B20" s="241" t="s">
        <v>1294</v>
      </c>
      <c r="C20" s="1086" t="s">
        <v>832</v>
      </c>
      <c r="D20" s="1086"/>
      <c r="E20" s="1086" t="s">
        <v>826</v>
      </c>
      <c r="F20" s="1086"/>
      <c r="G20" s="252">
        <v>8</v>
      </c>
      <c r="H20" s="252">
        <v>0</v>
      </c>
      <c r="I20" s="252" t="s">
        <v>827</v>
      </c>
      <c r="J20" s="252" t="s">
        <v>828</v>
      </c>
      <c r="K20" s="252" t="s">
        <v>1158</v>
      </c>
      <c r="L20" s="257">
        <v>0</v>
      </c>
    </row>
    <row r="21" spans="1:12" x14ac:dyDescent="0.15">
      <c r="A21" s="208" t="s">
        <v>747</v>
      </c>
      <c r="B21" s="242" t="s">
        <v>1294</v>
      </c>
      <c r="C21" s="1084" t="s">
        <v>832</v>
      </c>
      <c r="D21" s="1084"/>
      <c r="E21" s="1084">
        <v>7</v>
      </c>
      <c r="F21" s="1084"/>
      <c r="G21" s="250" t="s">
        <v>826</v>
      </c>
      <c r="H21" s="250">
        <v>0</v>
      </c>
      <c r="I21" s="250" t="s">
        <v>827</v>
      </c>
      <c r="J21" s="250" t="s">
        <v>828</v>
      </c>
      <c r="K21" s="250" t="s">
        <v>1158</v>
      </c>
      <c r="L21" s="258">
        <v>0</v>
      </c>
    </row>
    <row r="22" spans="1:12" ht="14.25" thickBot="1" x14ac:dyDescent="0.2">
      <c r="A22" s="219" t="s">
        <v>748</v>
      </c>
      <c r="B22" s="243" t="s">
        <v>1312</v>
      </c>
      <c r="C22" s="1085" t="s">
        <v>2739</v>
      </c>
      <c r="D22" s="1085"/>
      <c r="E22" s="1085">
        <v>0</v>
      </c>
      <c r="F22" s="1085"/>
      <c r="G22" s="251" t="s">
        <v>826</v>
      </c>
      <c r="H22" s="251">
        <v>8</v>
      </c>
      <c r="I22" s="251" t="s">
        <v>827</v>
      </c>
      <c r="J22" s="251" t="s">
        <v>828</v>
      </c>
      <c r="K22" s="251" t="s">
        <v>1158</v>
      </c>
      <c r="L22" s="259">
        <v>0</v>
      </c>
    </row>
    <row r="25" spans="1:12" x14ac:dyDescent="0.15">
      <c r="B25" s="127"/>
    </row>
    <row r="34" spans="2:2" x14ac:dyDescent="0.15">
      <c r="B34" s="127"/>
    </row>
  </sheetData>
  <mergeCells count="22">
    <mergeCell ref="J1:J2"/>
    <mergeCell ref="I1:I2"/>
    <mergeCell ref="C21:D21"/>
    <mergeCell ref="E21:F21"/>
    <mergeCell ref="C22:D22"/>
    <mergeCell ref="E22:F22"/>
    <mergeCell ref="C18:D18"/>
    <mergeCell ref="E18:F18"/>
    <mergeCell ref="C19:D19"/>
    <mergeCell ref="E19:F19"/>
    <mergeCell ref="C20:D20"/>
    <mergeCell ref="E20:F20"/>
    <mergeCell ref="C15:D15"/>
    <mergeCell ref="E15:F15"/>
    <mergeCell ref="C16:D16"/>
    <mergeCell ref="E16:F16"/>
    <mergeCell ref="C17:D17"/>
    <mergeCell ref="E17:F17"/>
    <mergeCell ref="A1:A2"/>
    <mergeCell ref="C1:G1"/>
    <mergeCell ref="H1:H2"/>
    <mergeCell ref="B1:B2"/>
  </mergeCells>
  <phoneticPr fontId="6"/>
  <pageMargins left="0.25" right="0.25" top="0.75" bottom="0.75" header="0.3" footer="0.3"/>
  <pageSetup paperSize="1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B19"/>
  <sheetViews>
    <sheetView workbookViewId="0">
      <selection activeCell="B9" sqref="B9"/>
    </sheetView>
  </sheetViews>
  <sheetFormatPr defaultRowHeight="13.5" x14ac:dyDescent="0.15"/>
  <cols>
    <col min="1" max="1" width="9.5" bestFit="1" customWidth="1"/>
    <col min="2" max="2" width="135.75" bestFit="1" customWidth="1"/>
  </cols>
  <sheetData>
    <row r="1" spans="1:2" x14ac:dyDescent="0.15">
      <c r="A1" t="s">
        <v>763</v>
      </c>
      <c r="B1" t="s">
        <v>764</v>
      </c>
    </row>
    <row r="2" spans="1:2" x14ac:dyDescent="0.15">
      <c r="A2" t="s">
        <v>765</v>
      </c>
      <c r="B2" t="s">
        <v>3413</v>
      </c>
    </row>
    <row r="3" spans="1:2" x14ac:dyDescent="0.15">
      <c r="A3" t="s">
        <v>824</v>
      </c>
      <c r="B3" t="s">
        <v>2664</v>
      </c>
    </row>
    <row r="4" spans="1:2" x14ac:dyDescent="0.15">
      <c r="A4" t="s">
        <v>792</v>
      </c>
      <c r="B4" t="s">
        <v>3414</v>
      </c>
    </row>
    <row r="5" spans="1:2" s="158" customFormat="1" x14ac:dyDescent="0.15">
      <c r="A5" s="158" t="s">
        <v>2956</v>
      </c>
      <c r="B5" s="158" t="s">
        <v>3415</v>
      </c>
    </row>
    <row r="6" spans="1:2" s="158" customFormat="1" x14ac:dyDescent="0.15">
      <c r="A6" s="158" t="s">
        <v>1194</v>
      </c>
      <c r="B6" s="158" t="s">
        <v>2960</v>
      </c>
    </row>
    <row r="7" spans="1:2" x14ac:dyDescent="0.15">
      <c r="A7" t="s">
        <v>773</v>
      </c>
      <c r="B7" t="s">
        <v>2738</v>
      </c>
    </row>
    <row r="8" spans="1:2" x14ac:dyDescent="0.15">
      <c r="A8" t="s">
        <v>766</v>
      </c>
      <c r="B8" t="s">
        <v>788</v>
      </c>
    </row>
    <row r="9" spans="1:2" x14ac:dyDescent="0.15">
      <c r="A9" t="s">
        <v>767</v>
      </c>
      <c r="B9" t="s">
        <v>789</v>
      </c>
    </row>
    <row r="10" spans="1:2" x14ac:dyDescent="0.15">
      <c r="A10" t="s">
        <v>768</v>
      </c>
      <c r="B10" t="s">
        <v>790</v>
      </c>
    </row>
    <row r="11" spans="1:2" x14ac:dyDescent="0.15">
      <c r="A11" t="s">
        <v>769</v>
      </c>
      <c r="B11" t="s">
        <v>791</v>
      </c>
    </row>
    <row r="12" spans="1:2" x14ac:dyDescent="0.15">
      <c r="A12" t="s">
        <v>770</v>
      </c>
      <c r="B12" t="s">
        <v>2765</v>
      </c>
    </row>
    <row r="13" spans="1:2" x14ac:dyDescent="0.15">
      <c r="A13" t="s">
        <v>771</v>
      </c>
      <c r="B13" t="s">
        <v>2766</v>
      </c>
    </row>
    <row r="14" spans="1:2" x14ac:dyDescent="0.15">
      <c r="A14" t="s">
        <v>772</v>
      </c>
      <c r="B14" t="s">
        <v>2767</v>
      </c>
    </row>
    <row r="15" spans="1:2" x14ac:dyDescent="0.15">
      <c r="A15" t="s">
        <v>3420</v>
      </c>
      <c r="B15" t="s">
        <v>3428</v>
      </c>
    </row>
    <row r="16" spans="1:2" x14ac:dyDescent="0.15">
      <c r="A16" t="s">
        <v>793</v>
      </c>
      <c r="B16" t="s">
        <v>795</v>
      </c>
    </row>
    <row r="17" spans="1:2" x14ac:dyDescent="0.15">
      <c r="A17" t="s">
        <v>794</v>
      </c>
      <c r="B17" t="s">
        <v>797</v>
      </c>
    </row>
    <row r="18" spans="1:2" x14ac:dyDescent="0.15">
      <c r="A18" t="s">
        <v>796</v>
      </c>
      <c r="B18" t="s">
        <v>2961</v>
      </c>
    </row>
    <row r="19" spans="1:2" x14ac:dyDescent="0.15">
      <c r="A19" t="s">
        <v>799</v>
      </c>
      <c r="B19" t="s">
        <v>2740</v>
      </c>
    </row>
  </sheetData>
  <phoneticPr fontId="6"/>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M504"/>
  <sheetViews>
    <sheetView workbookViewId="0">
      <pane ySplit="1" topLeftCell="A2" activePane="bottomLeft" state="frozen"/>
      <selection pane="bottomLeft"/>
    </sheetView>
  </sheetViews>
  <sheetFormatPr defaultRowHeight="13.5" x14ac:dyDescent="0.15"/>
  <cols>
    <col min="1" max="1" width="5.75" customWidth="1"/>
    <col min="2" max="2" width="11.5" bestFit="1" customWidth="1"/>
    <col min="3" max="3" width="17.75" customWidth="1"/>
    <col min="4" max="4" width="11.875" customWidth="1"/>
    <col min="5" max="5" width="12" customWidth="1"/>
    <col min="6" max="6" width="11.875" customWidth="1"/>
    <col min="7" max="7" width="6.75" style="187" customWidth="1"/>
    <col min="8" max="8" width="8" customWidth="1"/>
    <col min="9" max="9" width="11.625" bestFit="1" customWidth="1"/>
    <col min="10" max="10" width="10.125" customWidth="1"/>
    <col min="11" max="11" width="6.75" customWidth="1"/>
    <col min="12" max="12" width="45.25" customWidth="1"/>
  </cols>
  <sheetData>
    <row r="1" spans="1:12" x14ac:dyDescent="0.15">
      <c r="A1" s="230" t="s">
        <v>840</v>
      </c>
      <c r="B1" s="230" t="s">
        <v>833</v>
      </c>
      <c r="C1" s="230" t="s">
        <v>839</v>
      </c>
      <c r="D1" s="230" t="s">
        <v>834</v>
      </c>
      <c r="E1" s="230" t="s">
        <v>841</v>
      </c>
      <c r="F1" s="230" t="s">
        <v>837</v>
      </c>
      <c r="G1" s="231" t="s">
        <v>835</v>
      </c>
      <c r="H1" s="230" t="s">
        <v>836</v>
      </c>
      <c r="I1" s="230" t="s">
        <v>801</v>
      </c>
      <c r="J1" s="230" t="s">
        <v>803</v>
      </c>
      <c r="K1" s="230" t="s">
        <v>842</v>
      </c>
      <c r="L1" s="230" t="s">
        <v>838</v>
      </c>
    </row>
    <row r="2" spans="1:12" x14ac:dyDescent="0.15">
      <c r="A2" s="226">
        <v>1</v>
      </c>
      <c r="B2" s="226" t="s">
        <v>1399</v>
      </c>
      <c r="C2" s="226" t="s">
        <v>1452</v>
      </c>
      <c r="D2" s="226" t="s">
        <v>2449</v>
      </c>
      <c r="E2" s="226" t="s">
        <v>1451</v>
      </c>
      <c r="F2" s="226" t="s">
        <v>1450</v>
      </c>
      <c r="G2" s="227" t="s">
        <v>1425</v>
      </c>
      <c r="H2" s="226" t="s">
        <v>1451</v>
      </c>
      <c r="I2" s="226" t="s">
        <v>1434</v>
      </c>
      <c r="J2" s="226" t="s">
        <v>1425</v>
      </c>
      <c r="K2" s="226" t="s">
        <v>1059</v>
      </c>
      <c r="L2" s="226" t="s">
        <v>3189</v>
      </c>
    </row>
    <row r="3" spans="1:12" x14ac:dyDescent="0.15">
      <c r="A3" s="228">
        <v>2</v>
      </c>
      <c r="B3" s="228" t="s">
        <v>1399</v>
      </c>
      <c r="C3" s="228" t="s">
        <v>2587</v>
      </c>
      <c r="D3" s="228" t="s">
        <v>2590</v>
      </c>
      <c r="E3" s="228" t="s">
        <v>1451</v>
      </c>
      <c r="F3" s="228" t="s">
        <v>1450</v>
      </c>
      <c r="G3" s="229" t="s">
        <v>1425</v>
      </c>
      <c r="H3" s="228" t="s">
        <v>1451</v>
      </c>
      <c r="I3" s="228" t="s">
        <v>1434</v>
      </c>
      <c r="J3" s="228" t="s">
        <v>1425</v>
      </c>
      <c r="K3" s="228" t="s">
        <v>1059</v>
      </c>
      <c r="L3" s="228" t="s">
        <v>3130</v>
      </c>
    </row>
    <row r="4" spans="1:12" x14ac:dyDescent="0.15">
      <c r="A4" s="228">
        <v>3</v>
      </c>
      <c r="B4" s="228" t="s">
        <v>1399</v>
      </c>
      <c r="C4" s="228" t="s">
        <v>2384</v>
      </c>
      <c r="D4" s="228" t="s">
        <v>2589</v>
      </c>
      <c r="E4" s="228" t="s">
        <v>1451</v>
      </c>
      <c r="F4" s="228" t="s">
        <v>1450</v>
      </c>
      <c r="G4" s="229" t="s">
        <v>1425</v>
      </c>
      <c r="H4" s="228" t="s">
        <v>1451</v>
      </c>
      <c r="I4" s="228" t="s">
        <v>1434</v>
      </c>
      <c r="J4" s="228" t="s">
        <v>1425</v>
      </c>
      <c r="K4" s="228" t="s">
        <v>1059</v>
      </c>
      <c r="L4" s="228" t="s">
        <v>2642</v>
      </c>
    </row>
    <row r="5" spans="1:12" x14ac:dyDescent="0.15">
      <c r="A5" s="228">
        <v>4</v>
      </c>
      <c r="B5" s="228" t="s">
        <v>1399</v>
      </c>
      <c r="C5" s="228" t="s">
        <v>2597</v>
      </c>
      <c r="D5" s="228" t="s">
        <v>2450</v>
      </c>
      <c r="E5" s="228" t="s">
        <v>1736</v>
      </c>
      <c r="F5" s="228" t="s">
        <v>2598</v>
      </c>
      <c r="G5" s="229">
        <v>-0.2</v>
      </c>
      <c r="H5" s="228" t="s">
        <v>2457</v>
      </c>
      <c r="I5" s="228" t="s">
        <v>1434</v>
      </c>
      <c r="J5" s="228" t="s">
        <v>2459</v>
      </c>
      <c r="K5" s="228" t="s">
        <v>1059</v>
      </c>
      <c r="L5" s="228" t="s">
        <v>2599</v>
      </c>
    </row>
    <row r="6" spans="1:12" x14ac:dyDescent="0.15">
      <c r="A6" s="228">
        <v>5</v>
      </c>
      <c r="B6" s="228" t="s">
        <v>1399</v>
      </c>
      <c r="C6" s="228" t="s">
        <v>2600</v>
      </c>
      <c r="D6" s="228" t="s">
        <v>2588</v>
      </c>
      <c r="E6" s="228" t="s">
        <v>1451</v>
      </c>
      <c r="F6" s="228" t="s">
        <v>1450</v>
      </c>
      <c r="G6" s="229" t="s">
        <v>1425</v>
      </c>
      <c r="H6" s="228" t="s">
        <v>1451</v>
      </c>
      <c r="I6" s="228" t="s">
        <v>1434</v>
      </c>
      <c r="J6" s="228" t="s">
        <v>1425</v>
      </c>
      <c r="K6" s="228" t="s">
        <v>1059</v>
      </c>
      <c r="L6" s="228" t="s">
        <v>2601</v>
      </c>
    </row>
    <row r="7" spans="1:12" x14ac:dyDescent="0.15">
      <c r="A7" s="228">
        <v>6</v>
      </c>
      <c r="B7" s="228" t="s">
        <v>1399</v>
      </c>
      <c r="C7" s="228" t="s">
        <v>1647</v>
      </c>
      <c r="D7" s="228" t="s">
        <v>1815</v>
      </c>
      <c r="E7" s="228" t="s">
        <v>1451</v>
      </c>
      <c r="F7" s="228" t="s">
        <v>1444</v>
      </c>
      <c r="G7" s="229" t="s">
        <v>1425</v>
      </c>
      <c r="H7" s="228" t="s">
        <v>2033</v>
      </c>
      <c r="I7" s="228" t="s">
        <v>1436</v>
      </c>
      <c r="J7" s="228" t="s">
        <v>1429</v>
      </c>
      <c r="K7" s="228" t="s">
        <v>1059</v>
      </c>
      <c r="L7" s="228" t="s">
        <v>1515</v>
      </c>
    </row>
    <row r="8" spans="1:12" x14ac:dyDescent="0.15">
      <c r="A8" s="228">
        <v>7</v>
      </c>
      <c r="B8" s="228" t="s">
        <v>1399</v>
      </c>
      <c r="C8" s="228" t="s">
        <v>1909</v>
      </c>
      <c r="D8" s="228" t="s">
        <v>2459</v>
      </c>
      <c r="E8" s="228" t="s">
        <v>2547</v>
      </c>
      <c r="F8" s="228" t="s">
        <v>3131</v>
      </c>
      <c r="G8" s="229" t="s">
        <v>2457</v>
      </c>
      <c r="H8" s="228" t="s">
        <v>2515</v>
      </c>
      <c r="I8" s="228" t="s">
        <v>1436</v>
      </c>
      <c r="J8" s="228" t="s">
        <v>2463</v>
      </c>
      <c r="K8" s="228" t="s">
        <v>1059</v>
      </c>
      <c r="L8" s="228" t="s">
        <v>2516</v>
      </c>
    </row>
    <row r="9" spans="1:12" x14ac:dyDescent="0.15">
      <c r="A9" s="228">
        <v>8</v>
      </c>
      <c r="B9" s="228" t="s">
        <v>1399</v>
      </c>
      <c r="C9" s="228" t="s">
        <v>1915</v>
      </c>
      <c r="D9" s="228" t="s">
        <v>2459</v>
      </c>
      <c r="E9" s="228" t="s">
        <v>2517</v>
      </c>
      <c r="F9" s="228" t="s">
        <v>2513</v>
      </c>
      <c r="G9" s="229">
        <v>-0.2</v>
      </c>
      <c r="H9" s="228" t="s">
        <v>2458</v>
      </c>
      <c r="I9" s="228" t="s">
        <v>1428</v>
      </c>
      <c r="J9" s="228" t="s">
        <v>2488</v>
      </c>
      <c r="K9" s="228" t="s">
        <v>2518</v>
      </c>
      <c r="L9" s="228" t="s">
        <v>2520</v>
      </c>
    </row>
    <row r="10" spans="1:12" x14ac:dyDescent="0.15">
      <c r="A10" s="228">
        <v>9</v>
      </c>
      <c r="B10" s="228" t="s">
        <v>1399</v>
      </c>
      <c r="C10" s="228" t="s">
        <v>2507</v>
      </c>
      <c r="D10" s="228" t="s">
        <v>1425</v>
      </c>
      <c r="E10" s="228" t="s">
        <v>2074</v>
      </c>
      <c r="F10" s="228" t="s">
        <v>1448</v>
      </c>
      <c r="G10" s="229">
        <v>-0.2</v>
      </c>
      <c r="H10" s="228" t="s">
        <v>1442</v>
      </c>
      <c r="I10" s="228" t="s">
        <v>1428</v>
      </c>
      <c r="J10" s="228" t="s">
        <v>2488</v>
      </c>
      <c r="K10" s="228" t="s">
        <v>1975</v>
      </c>
      <c r="L10" s="228" t="s">
        <v>2519</v>
      </c>
    </row>
    <row r="11" spans="1:12" x14ac:dyDescent="0.15">
      <c r="A11" s="228">
        <v>10</v>
      </c>
      <c r="B11" s="228" t="s">
        <v>1399</v>
      </c>
      <c r="C11" s="228" t="s">
        <v>1656</v>
      </c>
      <c r="D11" s="228" t="s">
        <v>2459</v>
      </c>
      <c r="E11" s="228" t="s">
        <v>2457</v>
      </c>
      <c r="F11" s="228" t="s">
        <v>2475</v>
      </c>
      <c r="G11" s="229" t="s">
        <v>2585</v>
      </c>
      <c r="H11" s="228" t="s">
        <v>2501</v>
      </c>
      <c r="I11" s="228" t="s">
        <v>1434</v>
      </c>
      <c r="J11" s="228" t="s">
        <v>2459</v>
      </c>
      <c r="K11" s="228" t="s">
        <v>1059</v>
      </c>
      <c r="L11" s="228" t="s">
        <v>2586</v>
      </c>
    </row>
    <row r="12" spans="1:12" x14ac:dyDescent="0.15">
      <c r="A12" s="228">
        <v>11</v>
      </c>
      <c r="B12" s="228" t="s">
        <v>1399</v>
      </c>
      <c r="C12" s="228" t="s">
        <v>1541</v>
      </c>
      <c r="D12" s="228" t="s">
        <v>1425</v>
      </c>
      <c r="E12" s="228" t="s">
        <v>1449</v>
      </c>
      <c r="F12" s="228" t="s">
        <v>1438</v>
      </c>
      <c r="G12" s="229" t="s">
        <v>1451</v>
      </c>
      <c r="H12" s="228" t="s">
        <v>1439</v>
      </c>
      <c r="I12" s="228" t="s">
        <v>1434</v>
      </c>
      <c r="J12" s="228" t="s">
        <v>1425</v>
      </c>
      <c r="K12" s="228" t="s">
        <v>1718</v>
      </c>
      <c r="L12" s="228" t="s">
        <v>3190</v>
      </c>
    </row>
    <row r="13" spans="1:12" x14ac:dyDescent="0.15">
      <c r="A13" s="228">
        <v>12</v>
      </c>
      <c r="B13" s="228" t="s">
        <v>1399</v>
      </c>
      <c r="C13" s="228" t="s">
        <v>1804</v>
      </c>
      <c r="D13" s="228" t="s">
        <v>2459</v>
      </c>
      <c r="E13" s="228" t="s">
        <v>2555</v>
      </c>
      <c r="F13" s="228" t="s">
        <v>2496</v>
      </c>
      <c r="G13" s="229">
        <v>-0.1</v>
      </c>
      <c r="H13" s="228" t="s">
        <v>2501</v>
      </c>
      <c r="I13" s="228" t="s">
        <v>1428</v>
      </c>
      <c r="J13" s="228" t="s">
        <v>2445</v>
      </c>
      <c r="K13" s="228" t="s">
        <v>1059</v>
      </c>
      <c r="L13" s="228" t="s">
        <v>2592</v>
      </c>
    </row>
    <row r="14" spans="1:12" x14ac:dyDescent="0.15">
      <c r="A14" s="228">
        <v>13</v>
      </c>
      <c r="B14" s="228" t="s">
        <v>1399</v>
      </c>
      <c r="C14" s="228" t="s">
        <v>3133</v>
      </c>
      <c r="D14" s="228" t="s">
        <v>2504</v>
      </c>
      <c r="E14" s="228" t="s">
        <v>3140</v>
      </c>
      <c r="F14" s="228" t="s">
        <v>1426</v>
      </c>
      <c r="G14" s="229">
        <v>-0.1</v>
      </c>
      <c r="H14" s="228" t="s">
        <v>1439</v>
      </c>
      <c r="I14" s="228" t="s">
        <v>1428</v>
      </c>
      <c r="J14" s="228" t="s">
        <v>2503</v>
      </c>
      <c r="K14" s="228" t="s">
        <v>1059</v>
      </c>
      <c r="L14" s="228" t="s">
        <v>3132</v>
      </c>
    </row>
    <row r="15" spans="1:12" x14ac:dyDescent="0.15">
      <c r="A15" s="228">
        <v>14</v>
      </c>
      <c r="B15" s="228" t="s">
        <v>1399</v>
      </c>
      <c r="C15" s="228" t="s">
        <v>3134</v>
      </c>
      <c r="D15" s="228" t="s">
        <v>1425</v>
      </c>
      <c r="E15" s="228" t="s">
        <v>2442</v>
      </c>
      <c r="F15" s="228" t="s">
        <v>1426</v>
      </c>
      <c r="G15" s="229">
        <v>-0.2</v>
      </c>
      <c r="H15" s="228" t="s">
        <v>1556</v>
      </c>
      <c r="I15" s="228" t="s">
        <v>1434</v>
      </c>
      <c r="J15" s="228" t="s">
        <v>1425</v>
      </c>
      <c r="K15" s="228" t="s">
        <v>1623</v>
      </c>
      <c r="L15" s="228" t="s">
        <v>2510</v>
      </c>
    </row>
    <row r="16" spans="1:12" x14ac:dyDescent="0.15">
      <c r="A16" s="228">
        <v>15</v>
      </c>
      <c r="B16" s="228" t="s">
        <v>1399</v>
      </c>
      <c r="C16" s="228" t="s">
        <v>1431</v>
      </c>
      <c r="D16" s="228" t="s">
        <v>1425</v>
      </c>
      <c r="E16" s="228" t="s">
        <v>1722</v>
      </c>
      <c r="F16" s="228" t="s">
        <v>1432</v>
      </c>
      <c r="G16" s="229">
        <v>-0.15</v>
      </c>
      <c r="H16" s="228" t="s">
        <v>2501</v>
      </c>
      <c r="I16" s="228" t="s">
        <v>1434</v>
      </c>
      <c r="J16" s="228" t="s">
        <v>1425</v>
      </c>
      <c r="K16" s="228" t="s">
        <v>1059</v>
      </c>
      <c r="L16" s="228" t="s">
        <v>2502</v>
      </c>
    </row>
    <row r="17" spans="1:12" x14ac:dyDescent="0.15">
      <c r="A17" s="228">
        <v>16</v>
      </c>
      <c r="B17" s="228" t="s">
        <v>1399</v>
      </c>
      <c r="C17" s="228" t="s">
        <v>2362</v>
      </c>
      <c r="D17" s="228" t="s">
        <v>1425</v>
      </c>
      <c r="E17" s="228" t="s">
        <v>1451</v>
      </c>
      <c r="F17" s="228" t="s">
        <v>1435</v>
      </c>
      <c r="G17" s="229" t="s">
        <v>1425</v>
      </c>
      <c r="H17" s="228" t="s">
        <v>1468</v>
      </c>
      <c r="I17" s="228" t="s">
        <v>1436</v>
      </c>
      <c r="J17" s="228" t="s">
        <v>1429</v>
      </c>
      <c r="K17" s="228" t="s">
        <v>1623</v>
      </c>
      <c r="L17" s="228" t="s">
        <v>2512</v>
      </c>
    </row>
    <row r="18" spans="1:12" x14ac:dyDescent="0.15">
      <c r="A18" s="228">
        <v>17</v>
      </c>
      <c r="B18" s="228" t="s">
        <v>1399</v>
      </c>
      <c r="C18" s="228" t="s">
        <v>1704</v>
      </c>
      <c r="D18" s="228" t="s">
        <v>1425</v>
      </c>
      <c r="E18" s="228" t="s">
        <v>1722</v>
      </c>
      <c r="F18" s="228" t="s">
        <v>1727</v>
      </c>
      <c r="G18" s="229" t="s">
        <v>2457</v>
      </c>
      <c r="H18" s="228" t="s">
        <v>2501</v>
      </c>
      <c r="I18" s="228" t="s">
        <v>1428</v>
      </c>
      <c r="J18" s="228" t="s">
        <v>1729</v>
      </c>
      <c r="K18" s="228" t="s">
        <v>1059</v>
      </c>
      <c r="L18" s="228" t="s">
        <v>2481</v>
      </c>
    </row>
    <row r="19" spans="1:12" x14ac:dyDescent="0.15">
      <c r="A19" s="228">
        <v>18</v>
      </c>
      <c r="B19" s="228" t="s">
        <v>1399</v>
      </c>
      <c r="C19" s="228" t="s">
        <v>1706</v>
      </c>
      <c r="D19" s="228" t="s">
        <v>2459</v>
      </c>
      <c r="E19" s="228" t="s">
        <v>3135</v>
      </c>
      <c r="F19" s="228" t="s">
        <v>2459</v>
      </c>
      <c r="G19" s="229" t="s">
        <v>2457</v>
      </c>
      <c r="H19" s="228" t="s">
        <v>1457</v>
      </c>
      <c r="I19" s="228" t="s">
        <v>2459</v>
      </c>
      <c r="J19" s="228" t="s">
        <v>2459</v>
      </c>
      <c r="K19" s="228" t="s">
        <v>3204</v>
      </c>
      <c r="L19" s="228" t="s">
        <v>3203</v>
      </c>
    </row>
    <row r="20" spans="1:12" x14ac:dyDescent="0.15">
      <c r="A20" s="228">
        <v>19</v>
      </c>
      <c r="B20" s="228" t="s">
        <v>1399</v>
      </c>
      <c r="C20" s="228" t="s">
        <v>2508</v>
      </c>
      <c r="D20" s="228" t="s">
        <v>1425</v>
      </c>
      <c r="E20" s="228" t="s">
        <v>1447</v>
      </c>
      <c r="F20" s="228" t="s">
        <v>1449</v>
      </c>
      <c r="G20" s="229">
        <v>-0.1</v>
      </c>
      <c r="H20" s="228" t="s">
        <v>2782</v>
      </c>
      <c r="I20" s="228" t="s">
        <v>1428</v>
      </c>
      <c r="J20" s="228" t="s">
        <v>2505</v>
      </c>
      <c r="K20" s="228" t="s">
        <v>1718</v>
      </c>
      <c r="L20" s="228" t="s">
        <v>2506</v>
      </c>
    </row>
    <row r="21" spans="1:12" x14ac:dyDescent="0.15">
      <c r="A21" s="228">
        <v>20</v>
      </c>
      <c r="B21" s="228" t="s">
        <v>1399</v>
      </c>
      <c r="C21" s="228" t="s">
        <v>1453</v>
      </c>
      <c r="D21" s="228" t="s">
        <v>1425</v>
      </c>
      <c r="E21" s="228" t="s">
        <v>2093</v>
      </c>
      <c r="F21" s="228" t="s">
        <v>1449</v>
      </c>
      <c r="G21" s="229">
        <v>-0.1</v>
      </c>
      <c r="H21" s="228" t="s">
        <v>1451</v>
      </c>
      <c r="I21" s="228" t="s">
        <v>1434</v>
      </c>
      <c r="J21" s="228" t="s">
        <v>1425</v>
      </c>
      <c r="K21" s="228" t="s">
        <v>2511</v>
      </c>
      <c r="L21" s="228" t="s">
        <v>3205</v>
      </c>
    </row>
    <row r="22" spans="1:12" x14ac:dyDescent="0.15">
      <c r="A22" s="228">
        <v>21</v>
      </c>
      <c r="B22" s="228" t="s">
        <v>1400</v>
      </c>
      <c r="C22" s="228" t="s">
        <v>1466</v>
      </c>
      <c r="D22" s="228" t="s">
        <v>3139</v>
      </c>
      <c r="E22" s="228" t="s">
        <v>1449</v>
      </c>
      <c r="F22" s="228" t="s">
        <v>2112</v>
      </c>
      <c r="G22" s="229">
        <v>-0.1</v>
      </c>
      <c r="H22" s="228" t="s">
        <v>1451</v>
      </c>
      <c r="I22" s="228" t="s">
        <v>1434</v>
      </c>
      <c r="J22" s="228" t="s">
        <v>1425</v>
      </c>
      <c r="K22" s="228" t="s">
        <v>1059</v>
      </c>
      <c r="L22" s="228" t="s">
        <v>2476</v>
      </c>
    </row>
    <row r="23" spans="1:12" x14ac:dyDescent="0.15">
      <c r="A23" s="228">
        <v>22</v>
      </c>
      <c r="B23" s="228" t="s">
        <v>1400</v>
      </c>
      <c r="C23" s="228" t="s">
        <v>2591</v>
      </c>
      <c r="D23" s="228" t="s">
        <v>2450</v>
      </c>
      <c r="E23" s="228" t="s">
        <v>1451</v>
      </c>
      <c r="F23" s="228" t="s">
        <v>1450</v>
      </c>
      <c r="G23" s="229" t="s">
        <v>1425</v>
      </c>
      <c r="H23" s="228" t="s">
        <v>1451</v>
      </c>
      <c r="I23" s="228" t="s">
        <v>1434</v>
      </c>
      <c r="J23" s="228" t="s">
        <v>1425</v>
      </c>
      <c r="K23" s="228" t="s">
        <v>1059</v>
      </c>
      <c r="L23" s="228" t="s">
        <v>3206</v>
      </c>
    </row>
    <row r="24" spans="1:12" x14ac:dyDescent="0.15">
      <c r="A24" s="228">
        <v>23</v>
      </c>
      <c r="B24" s="228" t="s">
        <v>1400</v>
      </c>
      <c r="C24" s="228" t="s">
        <v>1464</v>
      </c>
      <c r="D24" s="228" t="s">
        <v>2449</v>
      </c>
      <c r="E24" s="228" t="s">
        <v>1451</v>
      </c>
      <c r="F24" s="228" t="s">
        <v>1450</v>
      </c>
      <c r="G24" s="229" t="s">
        <v>1425</v>
      </c>
      <c r="H24" s="228" t="s">
        <v>1451</v>
      </c>
      <c r="I24" s="228" t="s">
        <v>1434</v>
      </c>
      <c r="J24" s="228" t="s">
        <v>1425</v>
      </c>
      <c r="K24" s="228" t="s">
        <v>1059</v>
      </c>
      <c r="L24" s="228" t="s">
        <v>3207</v>
      </c>
    </row>
    <row r="25" spans="1:12" x14ac:dyDescent="0.15">
      <c r="A25" s="228">
        <v>24</v>
      </c>
      <c r="B25" s="228" t="s">
        <v>1400</v>
      </c>
      <c r="C25" s="228" t="s">
        <v>2495</v>
      </c>
      <c r="D25" s="228" t="s">
        <v>2459</v>
      </c>
      <c r="E25" s="228" t="s">
        <v>1451</v>
      </c>
      <c r="F25" s="228" t="s">
        <v>1450</v>
      </c>
      <c r="G25" s="229" t="s">
        <v>1425</v>
      </c>
      <c r="H25" s="228" t="s">
        <v>1451</v>
      </c>
      <c r="I25" s="228" t="s">
        <v>1434</v>
      </c>
      <c r="J25" s="228" t="s">
        <v>1425</v>
      </c>
      <c r="K25" s="228" t="s">
        <v>1059</v>
      </c>
      <c r="L25" s="228" t="s">
        <v>2497</v>
      </c>
    </row>
    <row r="26" spans="1:12" x14ac:dyDescent="0.15">
      <c r="A26" s="228">
        <v>25</v>
      </c>
      <c r="B26" s="228" t="s">
        <v>1400</v>
      </c>
      <c r="C26" s="228" t="s">
        <v>2171</v>
      </c>
      <c r="D26" s="228" t="s">
        <v>2459</v>
      </c>
      <c r="E26" s="228" t="s">
        <v>2457</v>
      </c>
      <c r="F26" s="228" t="s">
        <v>2548</v>
      </c>
      <c r="G26" s="229" t="s">
        <v>2459</v>
      </c>
      <c r="H26" s="228" t="s">
        <v>2457</v>
      </c>
      <c r="I26" s="228" t="s">
        <v>1434</v>
      </c>
      <c r="J26" s="228" t="s">
        <v>2459</v>
      </c>
      <c r="K26" s="228" t="s">
        <v>1975</v>
      </c>
      <c r="L26" s="228" t="s">
        <v>2583</v>
      </c>
    </row>
    <row r="27" spans="1:12" x14ac:dyDescent="0.15">
      <c r="A27" s="228">
        <v>26</v>
      </c>
      <c r="B27" s="228" t="s">
        <v>1400</v>
      </c>
      <c r="C27" s="228" t="s">
        <v>1567</v>
      </c>
      <c r="D27" s="228" t="s">
        <v>1425</v>
      </c>
      <c r="E27" s="228" t="s">
        <v>2801</v>
      </c>
      <c r="F27" s="228" t="s">
        <v>1742</v>
      </c>
      <c r="G27" s="229" t="s">
        <v>1425</v>
      </c>
      <c r="H27" s="228" t="s">
        <v>1451</v>
      </c>
      <c r="I27" s="228" t="s">
        <v>1434</v>
      </c>
      <c r="J27" s="228" t="s">
        <v>1425</v>
      </c>
      <c r="K27" s="228" t="s">
        <v>1059</v>
      </c>
      <c r="L27" s="228" t="s">
        <v>2800</v>
      </c>
    </row>
    <row r="28" spans="1:12" x14ac:dyDescent="0.15">
      <c r="A28" s="228">
        <v>27</v>
      </c>
      <c r="B28" s="228" t="s">
        <v>1400</v>
      </c>
      <c r="C28" s="228" t="s">
        <v>2602</v>
      </c>
      <c r="D28" s="228" t="s">
        <v>2459</v>
      </c>
      <c r="E28" s="228" t="s">
        <v>2457</v>
      </c>
      <c r="F28" s="228" t="s">
        <v>2603</v>
      </c>
      <c r="G28" s="229" t="s">
        <v>2459</v>
      </c>
      <c r="H28" s="228" t="s">
        <v>2465</v>
      </c>
      <c r="I28" s="228" t="s">
        <v>1434</v>
      </c>
      <c r="J28" s="228" t="s">
        <v>2459</v>
      </c>
      <c r="K28" s="228" t="s">
        <v>1059</v>
      </c>
      <c r="L28" s="228" t="s">
        <v>2604</v>
      </c>
    </row>
    <row r="29" spans="1:12" x14ac:dyDescent="0.15">
      <c r="A29" s="228">
        <v>28</v>
      </c>
      <c r="B29" s="228" t="s">
        <v>1400</v>
      </c>
      <c r="C29" s="228" t="s">
        <v>1652</v>
      </c>
      <c r="D29" s="228" t="s">
        <v>2480</v>
      </c>
      <c r="E29" s="228" t="s">
        <v>3135</v>
      </c>
      <c r="F29" s="228" t="s">
        <v>2496</v>
      </c>
      <c r="G29" s="229" t="s">
        <v>2457</v>
      </c>
      <c r="H29" s="228" t="s">
        <v>2580</v>
      </c>
      <c r="I29" s="228" t="s">
        <v>2523</v>
      </c>
      <c r="J29" s="228" t="s">
        <v>2445</v>
      </c>
      <c r="K29" s="228" t="s">
        <v>1059</v>
      </c>
      <c r="L29" s="228" t="s">
        <v>3208</v>
      </c>
    </row>
    <row r="30" spans="1:12" x14ac:dyDescent="0.15">
      <c r="A30" s="228">
        <v>29</v>
      </c>
      <c r="B30" s="228" t="s">
        <v>1400</v>
      </c>
      <c r="C30" s="228" t="s">
        <v>1517</v>
      </c>
      <c r="D30" s="228" t="s">
        <v>1425</v>
      </c>
      <c r="E30" s="228" t="s">
        <v>3113</v>
      </c>
      <c r="F30" s="228" t="s">
        <v>1426</v>
      </c>
      <c r="G30" s="229">
        <v>-0.1</v>
      </c>
      <c r="H30" s="228" t="s">
        <v>1487</v>
      </c>
      <c r="I30" s="228" t="s">
        <v>1428</v>
      </c>
      <c r="J30" s="228" t="s">
        <v>1729</v>
      </c>
      <c r="K30" s="228" t="s">
        <v>2783</v>
      </c>
      <c r="L30" s="228" t="s">
        <v>2493</v>
      </c>
    </row>
    <row r="31" spans="1:12" x14ac:dyDescent="0.15">
      <c r="A31" s="228">
        <v>30</v>
      </c>
      <c r="B31" s="228" t="s">
        <v>1400</v>
      </c>
      <c r="C31" s="228" t="s">
        <v>2578</v>
      </c>
      <c r="D31" s="228" t="s">
        <v>2499</v>
      </c>
      <c r="E31" s="228" t="s">
        <v>3183</v>
      </c>
      <c r="F31" s="228" t="s">
        <v>2496</v>
      </c>
      <c r="G31" s="229">
        <v>-0.2</v>
      </c>
      <c r="H31" s="228" t="s">
        <v>2577</v>
      </c>
      <c r="I31" s="228" t="s">
        <v>1428</v>
      </c>
      <c r="J31" s="228" t="s">
        <v>2473</v>
      </c>
      <c r="K31" s="228" t="s">
        <v>1059</v>
      </c>
      <c r="L31" s="228" t="s">
        <v>2579</v>
      </c>
    </row>
    <row r="32" spans="1:12" x14ac:dyDescent="0.15">
      <c r="A32" s="228">
        <v>31</v>
      </c>
      <c r="B32" s="228" t="s">
        <v>1400</v>
      </c>
      <c r="C32" s="228" t="s">
        <v>2584</v>
      </c>
      <c r="D32" s="228" t="s">
        <v>1440</v>
      </c>
      <c r="E32" s="228" t="s">
        <v>3184</v>
      </c>
      <c r="F32" s="228" t="s">
        <v>1426</v>
      </c>
      <c r="G32" s="229" t="s">
        <v>1451</v>
      </c>
      <c r="H32" s="228" t="s">
        <v>1457</v>
      </c>
      <c r="I32" s="228" t="s">
        <v>1428</v>
      </c>
      <c r="J32" s="228" t="s">
        <v>2473</v>
      </c>
      <c r="K32" s="228" t="s">
        <v>1059</v>
      </c>
      <c r="L32" s="228" t="s">
        <v>2474</v>
      </c>
    </row>
    <row r="33" spans="1:12" x14ac:dyDescent="0.15">
      <c r="A33" s="228">
        <v>32</v>
      </c>
      <c r="B33" s="228" t="s">
        <v>1400</v>
      </c>
      <c r="C33" s="228" t="s">
        <v>1611</v>
      </c>
      <c r="D33" s="228" t="s">
        <v>1440</v>
      </c>
      <c r="E33" s="228" t="s">
        <v>1451</v>
      </c>
      <c r="F33" s="228" t="s">
        <v>1426</v>
      </c>
      <c r="G33" s="229">
        <v>-0.15</v>
      </c>
      <c r="H33" s="228" t="s">
        <v>2435</v>
      </c>
      <c r="I33" s="228" t="s">
        <v>1434</v>
      </c>
      <c r="J33" s="228" t="s">
        <v>1425</v>
      </c>
      <c r="K33" s="228" t="s">
        <v>1059</v>
      </c>
      <c r="L33" s="228" t="s">
        <v>3209</v>
      </c>
    </row>
    <row r="34" spans="1:12" x14ac:dyDescent="0.15">
      <c r="A34" s="228">
        <v>33</v>
      </c>
      <c r="B34" s="228" t="s">
        <v>1400</v>
      </c>
      <c r="C34" s="228" t="s">
        <v>2494</v>
      </c>
      <c r="D34" s="228" t="s">
        <v>1425</v>
      </c>
      <c r="E34" s="228" t="s">
        <v>2409</v>
      </c>
      <c r="F34" s="228" t="s">
        <v>1426</v>
      </c>
      <c r="G34" s="229">
        <v>-0.1</v>
      </c>
      <c r="H34" s="228" t="s">
        <v>2487</v>
      </c>
      <c r="I34" s="228" t="s">
        <v>1436</v>
      </c>
      <c r="J34" s="228" t="s">
        <v>2488</v>
      </c>
      <c r="K34" s="228" t="s">
        <v>1059</v>
      </c>
      <c r="L34" s="228" t="s">
        <v>2998</v>
      </c>
    </row>
    <row r="35" spans="1:12" x14ac:dyDescent="0.15">
      <c r="A35" s="228">
        <v>34</v>
      </c>
      <c r="B35" s="228" t="s">
        <v>1400</v>
      </c>
      <c r="C35" s="228" t="s">
        <v>1608</v>
      </c>
      <c r="D35" s="228" t="s">
        <v>1425</v>
      </c>
      <c r="E35" s="228" t="s">
        <v>3115</v>
      </c>
      <c r="F35" s="228" t="s">
        <v>1426</v>
      </c>
      <c r="G35" s="229" t="s">
        <v>1993</v>
      </c>
      <c r="H35" s="228" t="s">
        <v>2748</v>
      </c>
      <c r="I35" s="228" t="s">
        <v>1428</v>
      </c>
      <c r="J35" s="228" t="s">
        <v>1729</v>
      </c>
      <c r="K35" s="228" t="s">
        <v>1059</v>
      </c>
      <c r="L35" s="228" t="s">
        <v>3145</v>
      </c>
    </row>
    <row r="36" spans="1:12" x14ac:dyDescent="0.15">
      <c r="A36" s="228">
        <v>35</v>
      </c>
      <c r="B36" s="228" t="s">
        <v>1400</v>
      </c>
      <c r="C36" s="228" t="s">
        <v>1671</v>
      </c>
      <c r="D36" s="228" t="s">
        <v>2459</v>
      </c>
      <c r="E36" s="228" t="s">
        <v>2457</v>
      </c>
      <c r="F36" s="228" t="s">
        <v>2581</v>
      </c>
      <c r="G36" s="229" t="s">
        <v>2459</v>
      </c>
      <c r="H36" s="228" t="s">
        <v>2582</v>
      </c>
      <c r="I36" s="228" t="s">
        <v>1428</v>
      </c>
      <c r="J36" s="228" t="s">
        <v>2473</v>
      </c>
      <c r="K36" s="228" t="s">
        <v>1718</v>
      </c>
      <c r="L36" s="228" t="s">
        <v>3210</v>
      </c>
    </row>
    <row r="37" spans="1:12" x14ac:dyDescent="0.15">
      <c r="A37" s="228">
        <v>36</v>
      </c>
      <c r="B37" s="228" t="s">
        <v>1400</v>
      </c>
      <c r="C37" s="228" t="s">
        <v>1463</v>
      </c>
      <c r="D37" s="228" t="s">
        <v>1425</v>
      </c>
      <c r="E37" s="228" t="s">
        <v>1451</v>
      </c>
      <c r="F37" s="228" t="s">
        <v>1822</v>
      </c>
      <c r="G37" s="229" t="s">
        <v>1425</v>
      </c>
      <c r="H37" s="228" t="s">
        <v>1439</v>
      </c>
      <c r="I37" s="228" t="s">
        <v>1428</v>
      </c>
      <c r="J37" s="228" t="s">
        <v>2637</v>
      </c>
      <c r="K37" s="228" t="s">
        <v>1975</v>
      </c>
      <c r="L37" s="228" t="s">
        <v>3211</v>
      </c>
    </row>
    <row r="38" spans="1:12" x14ac:dyDescent="0.15">
      <c r="A38" s="228">
        <v>37</v>
      </c>
      <c r="B38" s="228" t="s">
        <v>1400</v>
      </c>
      <c r="C38" s="228" t="s">
        <v>1714</v>
      </c>
      <c r="D38" s="228" t="s">
        <v>2459</v>
      </c>
      <c r="E38" s="228" t="s">
        <v>3138</v>
      </c>
      <c r="F38" s="228" t="s">
        <v>2489</v>
      </c>
      <c r="G38" s="229">
        <v>-0.1</v>
      </c>
      <c r="H38" s="228" t="s">
        <v>2490</v>
      </c>
      <c r="I38" s="228" t="s">
        <v>1457</v>
      </c>
      <c r="J38" s="228" t="s">
        <v>2473</v>
      </c>
      <c r="K38" s="228" t="s">
        <v>3137</v>
      </c>
      <c r="L38" s="228" t="s">
        <v>2492</v>
      </c>
    </row>
    <row r="39" spans="1:12" x14ac:dyDescent="0.15">
      <c r="A39" s="228">
        <v>38</v>
      </c>
      <c r="B39" s="228" t="s">
        <v>1400</v>
      </c>
      <c r="C39" s="228" t="s">
        <v>1587</v>
      </c>
      <c r="D39" s="228"/>
      <c r="E39" s="228" t="s">
        <v>1763</v>
      </c>
      <c r="F39" s="228" t="s">
        <v>2480</v>
      </c>
      <c r="G39" s="229" t="s">
        <v>2457</v>
      </c>
      <c r="H39" s="228" t="s">
        <v>2501</v>
      </c>
      <c r="I39" s="228" t="s">
        <v>1428</v>
      </c>
      <c r="J39" s="228" t="s">
        <v>2445</v>
      </c>
      <c r="K39" s="228" t="s">
        <v>1059</v>
      </c>
      <c r="L39" s="228" t="s">
        <v>2482</v>
      </c>
    </row>
    <row r="40" spans="1:12" x14ac:dyDescent="0.15">
      <c r="A40" s="228">
        <v>39</v>
      </c>
      <c r="B40" s="228" t="s">
        <v>1400</v>
      </c>
      <c r="C40" s="228" t="s">
        <v>2484</v>
      </c>
      <c r="D40" s="228" t="s">
        <v>2485</v>
      </c>
      <c r="E40" s="228" t="s">
        <v>2264</v>
      </c>
      <c r="F40" s="228" t="s">
        <v>2459</v>
      </c>
      <c r="G40" s="229" t="s">
        <v>2457</v>
      </c>
      <c r="H40" s="228" t="s">
        <v>2465</v>
      </c>
      <c r="I40" s="228" t="s">
        <v>1428</v>
      </c>
      <c r="J40" s="228" t="s">
        <v>2463</v>
      </c>
      <c r="K40" s="228" t="s">
        <v>1059</v>
      </c>
      <c r="L40" s="228" t="s">
        <v>2486</v>
      </c>
    </row>
    <row r="41" spans="1:12" x14ac:dyDescent="0.15">
      <c r="A41" s="228">
        <v>40</v>
      </c>
      <c r="B41" s="228" t="s">
        <v>1400</v>
      </c>
      <c r="C41" s="228" t="s">
        <v>2593</v>
      </c>
      <c r="D41" s="228" t="s">
        <v>2480</v>
      </c>
      <c r="E41" s="228" t="s">
        <v>2594</v>
      </c>
      <c r="F41" s="228" t="s">
        <v>2459</v>
      </c>
      <c r="G41" s="229" t="s">
        <v>2457</v>
      </c>
      <c r="H41" s="228" t="s">
        <v>2457</v>
      </c>
      <c r="I41" s="228" t="s">
        <v>2459</v>
      </c>
      <c r="J41" s="228" t="s">
        <v>2459</v>
      </c>
      <c r="K41" s="228" t="s">
        <v>1059</v>
      </c>
      <c r="L41" s="228" t="s">
        <v>3212</v>
      </c>
    </row>
    <row r="42" spans="1:12" x14ac:dyDescent="0.15">
      <c r="A42" s="228">
        <v>41</v>
      </c>
      <c r="B42" s="228" t="s">
        <v>1401</v>
      </c>
      <c r="C42" s="228" t="s">
        <v>1480</v>
      </c>
      <c r="D42" s="228" t="s">
        <v>2449</v>
      </c>
      <c r="E42" s="228" t="s">
        <v>1451</v>
      </c>
      <c r="F42" s="228" t="s">
        <v>1450</v>
      </c>
      <c r="G42" s="229" t="s">
        <v>1425</v>
      </c>
      <c r="H42" s="228" t="s">
        <v>1451</v>
      </c>
      <c r="I42" s="228" t="s">
        <v>1434</v>
      </c>
      <c r="J42" s="228" t="s">
        <v>1425</v>
      </c>
      <c r="K42" s="228" t="s">
        <v>1059</v>
      </c>
      <c r="L42" s="228" t="s">
        <v>2456</v>
      </c>
    </row>
    <row r="43" spans="1:12" x14ac:dyDescent="0.15">
      <c r="A43" s="228">
        <v>42</v>
      </c>
      <c r="B43" s="228" t="s">
        <v>1401</v>
      </c>
      <c r="C43" s="228" t="s">
        <v>1477</v>
      </c>
      <c r="D43" s="228" t="s">
        <v>2450</v>
      </c>
      <c r="E43" s="228" t="s">
        <v>1451</v>
      </c>
      <c r="F43" s="228" t="s">
        <v>1478</v>
      </c>
      <c r="G43" s="229" t="s">
        <v>1425</v>
      </c>
      <c r="H43" s="228" t="s">
        <v>2784</v>
      </c>
      <c r="I43" s="228" t="s">
        <v>1428</v>
      </c>
      <c r="J43" s="228" t="s">
        <v>1429</v>
      </c>
      <c r="K43" s="228" t="s">
        <v>1718</v>
      </c>
      <c r="L43" s="228" t="s">
        <v>2462</v>
      </c>
    </row>
    <row r="44" spans="1:12" x14ac:dyDescent="0.15">
      <c r="A44" s="228">
        <v>43</v>
      </c>
      <c r="B44" s="228" t="s">
        <v>1401</v>
      </c>
      <c r="C44" s="228" t="s">
        <v>2538</v>
      </c>
      <c r="D44" s="228" t="s">
        <v>2459</v>
      </c>
      <c r="E44" s="228" t="s">
        <v>1451</v>
      </c>
      <c r="F44" s="228" t="s">
        <v>1450</v>
      </c>
      <c r="G44" s="229" t="s">
        <v>1425</v>
      </c>
      <c r="H44" s="228" t="s">
        <v>1451</v>
      </c>
      <c r="I44" s="228" t="s">
        <v>1434</v>
      </c>
      <c r="J44" s="228" t="s">
        <v>1425</v>
      </c>
      <c r="K44" s="228" t="s">
        <v>1059</v>
      </c>
      <c r="L44" s="228" t="s">
        <v>2999</v>
      </c>
    </row>
    <row r="45" spans="1:12" x14ac:dyDescent="0.15">
      <c r="A45" s="228">
        <v>44</v>
      </c>
      <c r="B45" s="228" t="s">
        <v>1401</v>
      </c>
      <c r="C45" s="228" t="s">
        <v>2539</v>
      </c>
      <c r="D45" s="228" t="s">
        <v>2459</v>
      </c>
      <c r="E45" s="228" t="s">
        <v>1451</v>
      </c>
      <c r="F45" s="228" t="s">
        <v>1450</v>
      </c>
      <c r="G45" s="229" t="s">
        <v>1425</v>
      </c>
      <c r="H45" s="228" t="s">
        <v>1451</v>
      </c>
      <c r="I45" s="228" t="s">
        <v>1434</v>
      </c>
      <c r="J45" s="228" t="s">
        <v>1425</v>
      </c>
      <c r="K45" s="228" t="s">
        <v>1059</v>
      </c>
      <c r="L45" s="228" t="s">
        <v>3675</v>
      </c>
    </row>
    <row r="46" spans="1:12" x14ac:dyDescent="0.15">
      <c r="A46" s="228">
        <v>45</v>
      </c>
      <c r="B46" s="228" t="s">
        <v>1401</v>
      </c>
      <c r="C46" s="228" t="s">
        <v>2537</v>
      </c>
      <c r="D46" s="228" t="s">
        <v>2504</v>
      </c>
      <c r="E46" s="228" t="s">
        <v>1451</v>
      </c>
      <c r="F46" s="228" t="s">
        <v>1450</v>
      </c>
      <c r="G46" s="229" t="s">
        <v>1425</v>
      </c>
      <c r="H46" s="228" t="s">
        <v>1451</v>
      </c>
      <c r="I46" s="228" t="s">
        <v>1434</v>
      </c>
      <c r="J46" s="228" t="s">
        <v>1425</v>
      </c>
      <c r="K46" s="228" t="s">
        <v>1059</v>
      </c>
      <c r="L46" s="228" t="s">
        <v>2541</v>
      </c>
    </row>
    <row r="47" spans="1:12" x14ac:dyDescent="0.15">
      <c r="A47" s="228">
        <v>46</v>
      </c>
      <c r="B47" s="228" t="s">
        <v>1401</v>
      </c>
      <c r="C47" s="228" t="s">
        <v>2534</v>
      </c>
      <c r="D47" s="228" t="s">
        <v>2509</v>
      </c>
      <c r="E47" s="228" t="s">
        <v>1451</v>
      </c>
      <c r="F47" s="228" t="s">
        <v>1450</v>
      </c>
      <c r="G47" s="229" t="s">
        <v>1425</v>
      </c>
      <c r="H47" s="228" t="s">
        <v>1451</v>
      </c>
      <c r="I47" s="228" t="s">
        <v>1434</v>
      </c>
      <c r="J47" s="228" t="s">
        <v>1425</v>
      </c>
      <c r="K47" s="228" t="s">
        <v>1059</v>
      </c>
      <c r="L47" s="228" t="s">
        <v>2643</v>
      </c>
    </row>
    <row r="48" spans="1:12" x14ac:dyDescent="0.15">
      <c r="A48" s="228">
        <v>47</v>
      </c>
      <c r="B48" s="228" t="s">
        <v>1401</v>
      </c>
      <c r="C48" s="228" t="s">
        <v>2464</v>
      </c>
      <c r="D48" s="228" t="s">
        <v>2066</v>
      </c>
      <c r="E48" s="228" t="s">
        <v>3143</v>
      </c>
      <c r="F48" s="228" t="s">
        <v>1444</v>
      </c>
      <c r="G48" s="229">
        <v>-0.2</v>
      </c>
      <c r="H48" s="228" t="s">
        <v>1468</v>
      </c>
      <c r="I48" s="228" t="s">
        <v>1436</v>
      </c>
      <c r="J48" s="228" t="s">
        <v>2463</v>
      </c>
      <c r="K48" s="228" t="s">
        <v>2045</v>
      </c>
      <c r="L48" s="228" t="s">
        <v>3213</v>
      </c>
    </row>
    <row r="49" spans="1:12" x14ac:dyDescent="0.15">
      <c r="A49" s="228">
        <v>48</v>
      </c>
      <c r="B49" s="228" t="s">
        <v>1401</v>
      </c>
      <c r="C49" s="228" t="s">
        <v>1604</v>
      </c>
      <c r="D49" s="228" t="s">
        <v>2459</v>
      </c>
      <c r="E49" s="228" t="s">
        <v>2471</v>
      </c>
      <c r="F49" s="228" t="s">
        <v>2071</v>
      </c>
      <c r="G49" s="229" t="s">
        <v>1993</v>
      </c>
      <c r="H49" s="228" t="s">
        <v>1794</v>
      </c>
      <c r="I49" s="228" t="s">
        <v>1434</v>
      </c>
      <c r="J49" s="228" t="s">
        <v>2459</v>
      </c>
      <c r="K49" s="228" t="s">
        <v>1059</v>
      </c>
      <c r="L49" s="228" t="s">
        <v>3214</v>
      </c>
    </row>
    <row r="50" spans="1:12" x14ac:dyDescent="0.15">
      <c r="A50" s="228">
        <v>49</v>
      </c>
      <c r="B50" s="228" t="s">
        <v>1401</v>
      </c>
      <c r="C50" s="228" t="s">
        <v>3141</v>
      </c>
      <c r="D50" s="228" t="s">
        <v>685</v>
      </c>
      <c r="E50" s="228" t="s">
        <v>1312</v>
      </c>
      <c r="F50" s="228" t="s">
        <v>1849</v>
      </c>
      <c r="G50" s="229">
        <v>-0.3</v>
      </c>
      <c r="H50" s="228" t="s">
        <v>1891</v>
      </c>
      <c r="I50" s="228" t="s">
        <v>1428</v>
      </c>
      <c r="J50" s="228" t="s">
        <v>2473</v>
      </c>
      <c r="K50" s="228" t="s">
        <v>1059</v>
      </c>
      <c r="L50" s="228" t="s">
        <v>3142</v>
      </c>
    </row>
    <row r="51" spans="1:12" x14ac:dyDescent="0.15">
      <c r="A51" s="228">
        <v>50</v>
      </c>
      <c r="B51" s="228" t="s">
        <v>1401</v>
      </c>
      <c r="C51" s="228" t="s">
        <v>1876</v>
      </c>
      <c r="D51" s="228" t="s">
        <v>1473</v>
      </c>
      <c r="E51" s="228" t="s">
        <v>3115</v>
      </c>
      <c r="F51" s="228" t="s">
        <v>1426</v>
      </c>
      <c r="G51" s="229">
        <v>-0.15</v>
      </c>
      <c r="H51" s="228" t="s">
        <v>1433</v>
      </c>
      <c r="I51" s="228" t="s">
        <v>1457</v>
      </c>
      <c r="J51" s="228" t="s">
        <v>1729</v>
      </c>
      <c r="K51" s="228" t="s">
        <v>1718</v>
      </c>
      <c r="L51" s="228" t="s">
        <v>1872</v>
      </c>
    </row>
    <row r="52" spans="1:12" x14ac:dyDescent="0.15">
      <c r="A52" s="228">
        <v>51</v>
      </c>
      <c r="B52" s="228" t="s">
        <v>1401</v>
      </c>
      <c r="C52" s="228" t="s">
        <v>1599</v>
      </c>
      <c r="D52" s="228" t="s">
        <v>1425</v>
      </c>
      <c r="E52" s="228" t="s">
        <v>2093</v>
      </c>
      <c r="F52" s="228" t="s">
        <v>3215</v>
      </c>
      <c r="G52" s="229">
        <v>-0.1</v>
      </c>
      <c r="H52" s="228" t="s">
        <v>1487</v>
      </c>
      <c r="I52" s="228" t="s">
        <v>1815</v>
      </c>
      <c r="J52" s="228" t="s">
        <v>1425</v>
      </c>
      <c r="K52" s="228" t="s">
        <v>1059</v>
      </c>
      <c r="L52" s="228" t="s">
        <v>3216</v>
      </c>
    </row>
    <row r="53" spans="1:12" x14ac:dyDescent="0.15">
      <c r="A53" s="228">
        <v>52</v>
      </c>
      <c r="B53" s="228" t="s">
        <v>1401</v>
      </c>
      <c r="C53" s="228" t="s">
        <v>3217</v>
      </c>
      <c r="D53" s="228" t="s">
        <v>2504</v>
      </c>
      <c r="E53" s="228" t="s">
        <v>2571</v>
      </c>
      <c r="F53" s="228" t="s">
        <v>2572</v>
      </c>
      <c r="G53" s="229">
        <v>-0.2</v>
      </c>
      <c r="H53" s="228" t="s">
        <v>2458</v>
      </c>
      <c r="I53" s="228" t="s">
        <v>2523</v>
      </c>
      <c r="J53" s="228" t="s">
        <v>2463</v>
      </c>
      <c r="K53" s="228" t="s">
        <v>1059</v>
      </c>
      <c r="L53" s="228" t="s">
        <v>3386</v>
      </c>
    </row>
    <row r="54" spans="1:12" x14ac:dyDescent="0.15">
      <c r="A54" s="228">
        <v>53</v>
      </c>
      <c r="B54" s="228" t="s">
        <v>1401</v>
      </c>
      <c r="C54" s="228" t="s">
        <v>3218</v>
      </c>
      <c r="D54" s="228" t="s">
        <v>2459</v>
      </c>
      <c r="E54" s="228" t="s">
        <v>1451</v>
      </c>
      <c r="F54" s="228" t="s">
        <v>1822</v>
      </c>
      <c r="G54" s="229" t="s">
        <v>1425</v>
      </c>
      <c r="H54" s="228" t="s">
        <v>2472</v>
      </c>
      <c r="I54" s="228" t="s">
        <v>1434</v>
      </c>
      <c r="J54" s="228" t="s">
        <v>1425</v>
      </c>
      <c r="K54" s="228" t="s">
        <v>1718</v>
      </c>
      <c r="L54" s="228" t="s">
        <v>3144</v>
      </c>
    </row>
    <row r="55" spans="1:12" x14ac:dyDescent="0.15">
      <c r="A55" s="228">
        <v>54</v>
      </c>
      <c r="B55" s="228" t="s">
        <v>1401</v>
      </c>
      <c r="C55" s="228" t="s">
        <v>1476</v>
      </c>
      <c r="D55" s="228" t="s">
        <v>2460</v>
      </c>
      <c r="E55" s="228" t="s">
        <v>1451</v>
      </c>
      <c r="F55" s="228" t="s">
        <v>1432</v>
      </c>
      <c r="G55" s="229" t="s">
        <v>1425</v>
      </c>
      <c r="H55" s="228" t="s">
        <v>1439</v>
      </c>
      <c r="I55" s="228" t="s">
        <v>1436</v>
      </c>
      <c r="J55" s="228" t="s">
        <v>1429</v>
      </c>
      <c r="K55" s="228" t="s">
        <v>2461</v>
      </c>
      <c r="L55" s="228" t="s">
        <v>3219</v>
      </c>
    </row>
    <row r="56" spans="1:12" x14ac:dyDescent="0.15">
      <c r="A56" s="228">
        <v>55</v>
      </c>
      <c r="B56" s="228" t="s">
        <v>1401</v>
      </c>
      <c r="C56" s="228" t="s">
        <v>1474</v>
      </c>
      <c r="D56" s="228" t="s">
        <v>1764</v>
      </c>
      <c r="E56" s="228" t="s">
        <v>1449</v>
      </c>
      <c r="F56" s="228" t="s">
        <v>2459</v>
      </c>
      <c r="G56" s="229" t="s">
        <v>1059</v>
      </c>
      <c r="H56" s="228" t="s">
        <v>1498</v>
      </c>
      <c r="I56" s="228" t="s">
        <v>1428</v>
      </c>
      <c r="J56" s="228" t="s">
        <v>1429</v>
      </c>
      <c r="K56" s="228" t="s">
        <v>1059</v>
      </c>
      <c r="L56" s="228" t="s">
        <v>3220</v>
      </c>
    </row>
    <row r="57" spans="1:12" x14ac:dyDescent="0.15">
      <c r="A57" s="228">
        <v>56</v>
      </c>
      <c r="B57" s="228" t="s">
        <v>1401</v>
      </c>
      <c r="C57" s="228" t="s">
        <v>2540</v>
      </c>
      <c r="D57" s="228" t="s">
        <v>2499</v>
      </c>
      <c r="E57" s="228" t="s">
        <v>2535</v>
      </c>
      <c r="F57" s="228" t="s">
        <v>2480</v>
      </c>
      <c r="G57" s="229" t="s">
        <v>2457</v>
      </c>
      <c r="H57" s="228" t="s">
        <v>2457</v>
      </c>
      <c r="I57" s="228" t="s">
        <v>1428</v>
      </c>
      <c r="J57" s="228" t="s">
        <v>2445</v>
      </c>
      <c r="K57" s="228" t="s">
        <v>1059</v>
      </c>
      <c r="L57" s="228" t="s">
        <v>2536</v>
      </c>
    </row>
    <row r="58" spans="1:12" x14ac:dyDescent="0.15">
      <c r="A58" s="228">
        <v>57</v>
      </c>
      <c r="B58" s="228" t="s">
        <v>1401</v>
      </c>
      <c r="C58" s="228" t="s">
        <v>1522</v>
      </c>
      <c r="D58" s="228" t="s">
        <v>1425</v>
      </c>
      <c r="E58" s="228" t="s">
        <v>2123</v>
      </c>
      <c r="F58" s="228" t="s">
        <v>2459</v>
      </c>
      <c r="G58" s="229" t="s">
        <v>2457</v>
      </c>
      <c r="H58" s="228" t="s">
        <v>2465</v>
      </c>
      <c r="I58" s="228" t="s">
        <v>1428</v>
      </c>
      <c r="J58" s="228" t="s">
        <v>1425</v>
      </c>
      <c r="K58" s="228" t="s">
        <v>1059</v>
      </c>
      <c r="L58" s="228" t="s">
        <v>2483</v>
      </c>
    </row>
    <row r="59" spans="1:12" x14ac:dyDescent="0.15">
      <c r="A59" s="228">
        <v>58</v>
      </c>
      <c r="B59" s="228" t="s">
        <v>1401</v>
      </c>
      <c r="C59" s="228" t="s">
        <v>2573</v>
      </c>
      <c r="D59" s="228" t="s">
        <v>2459</v>
      </c>
      <c r="E59" s="228" t="s">
        <v>2561</v>
      </c>
      <c r="F59" s="228" t="s">
        <v>2459</v>
      </c>
      <c r="G59" s="229">
        <v>-0.1</v>
      </c>
      <c r="H59" s="228" t="s">
        <v>2457</v>
      </c>
      <c r="I59" s="228" t="s">
        <v>2459</v>
      </c>
      <c r="J59" s="228" t="s">
        <v>2459</v>
      </c>
      <c r="K59" s="228" t="s">
        <v>1059</v>
      </c>
      <c r="L59" s="228" t="s">
        <v>3387</v>
      </c>
    </row>
    <row r="60" spans="1:12" x14ac:dyDescent="0.15">
      <c r="A60" s="228">
        <v>59</v>
      </c>
      <c r="B60" s="228" t="s">
        <v>1401</v>
      </c>
      <c r="C60" s="228" t="s">
        <v>2574</v>
      </c>
      <c r="D60" s="228" t="s">
        <v>2459</v>
      </c>
      <c r="E60" s="228" t="s">
        <v>2575</v>
      </c>
      <c r="F60" s="228" t="s">
        <v>2459</v>
      </c>
      <c r="G60" s="229" t="s">
        <v>2457</v>
      </c>
      <c r="H60" s="228" t="s">
        <v>1750</v>
      </c>
      <c r="I60" s="228" t="s">
        <v>2576</v>
      </c>
      <c r="J60" s="228" t="s">
        <v>2459</v>
      </c>
      <c r="K60" s="228" t="s">
        <v>1718</v>
      </c>
      <c r="L60" s="228" t="s">
        <v>3224</v>
      </c>
    </row>
    <row r="61" spans="1:12" x14ac:dyDescent="0.15">
      <c r="A61" s="228">
        <v>60</v>
      </c>
      <c r="B61" s="228" t="s">
        <v>1401</v>
      </c>
      <c r="C61" s="228" t="s">
        <v>1566</v>
      </c>
      <c r="D61" s="228" t="s">
        <v>1425</v>
      </c>
      <c r="E61" s="228" t="s">
        <v>1451</v>
      </c>
      <c r="F61" s="228" t="s">
        <v>1449</v>
      </c>
      <c r="G61" s="229" t="s">
        <v>1425</v>
      </c>
      <c r="H61" s="228" t="s">
        <v>2458</v>
      </c>
      <c r="I61" s="228" t="s">
        <v>1434</v>
      </c>
      <c r="J61" s="228" t="s">
        <v>1425</v>
      </c>
      <c r="K61" s="228" t="s">
        <v>1059</v>
      </c>
      <c r="L61" s="228" t="s">
        <v>3146</v>
      </c>
    </row>
    <row r="62" spans="1:12" x14ac:dyDescent="0.15">
      <c r="A62" s="228">
        <v>61</v>
      </c>
      <c r="B62" s="228" t="s">
        <v>1402</v>
      </c>
      <c r="C62" s="228" t="s">
        <v>2566</v>
      </c>
      <c r="D62" s="228" t="s">
        <v>3147</v>
      </c>
      <c r="E62" s="228" t="s">
        <v>1451</v>
      </c>
      <c r="F62" s="228" t="s">
        <v>1450</v>
      </c>
      <c r="G62" s="229" t="s">
        <v>1425</v>
      </c>
      <c r="H62" s="228" t="s">
        <v>1451</v>
      </c>
      <c r="I62" s="228" t="s">
        <v>1434</v>
      </c>
      <c r="J62" s="228" t="s">
        <v>1425</v>
      </c>
      <c r="K62" s="228" t="s">
        <v>1059</v>
      </c>
      <c r="L62" s="228" t="s">
        <v>2569</v>
      </c>
    </row>
    <row r="63" spans="1:12" x14ac:dyDescent="0.15">
      <c r="A63" s="228">
        <v>62</v>
      </c>
      <c r="B63" s="228" t="s">
        <v>1402</v>
      </c>
      <c r="C63" s="228" t="s">
        <v>1496</v>
      </c>
      <c r="D63" s="228" t="s">
        <v>3148</v>
      </c>
      <c r="E63" s="228" t="s">
        <v>1451</v>
      </c>
      <c r="F63" s="228" t="s">
        <v>2391</v>
      </c>
      <c r="G63" s="229" t="s">
        <v>1425</v>
      </c>
      <c r="H63" s="228" t="s">
        <v>1442</v>
      </c>
      <c r="I63" s="228" t="s">
        <v>1434</v>
      </c>
      <c r="J63" s="228" t="s">
        <v>1425</v>
      </c>
      <c r="K63" s="228" t="s">
        <v>1059</v>
      </c>
      <c r="L63" s="228" t="s">
        <v>2570</v>
      </c>
    </row>
    <row r="64" spans="1:12" x14ac:dyDescent="0.15">
      <c r="A64" s="228">
        <v>63</v>
      </c>
      <c r="B64" s="228" t="s">
        <v>1402</v>
      </c>
      <c r="C64" s="228" t="s">
        <v>1488</v>
      </c>
      <c r="D64" s="228" t="s">
        <v>2450</v>
      </c>
      <c r="E64" s="228" t="s">
        <v>1451</v>
      </c>
      <c r="F64" s="228" t="s">
        <v>1449</v>
      </c>
      <c r="G64" s="229" t="s">
        <v>1425</v>
      </c>
      <c r="H64" s="228" t="s">
        <v>1457</v>
      </c>
      <c r="I64" s="228" t="s">
        <v>1428</v>
      </c>
      <c r="J64" s="228" t="s">
        <v>1429</v>
      </c>
      <c r="K64" s="228" t="s">
        <v>1059</v>
      </c>
      <c r="L64" s="228" t="s">
        <v>3221</v>
      </c>
    </row>
    <row r="65" spans="1:12" x14ac:dyDescent="0.15">
      <c r="A65" s="228">
        <v>64</v>
      </c>
      <c r="B65" s="228" t="s">
        <v>1402</v>
      </c>
      <c r="C65" s="228" t="s">
        <v>2564</v>
      </c>
      <c r="D65" s="228" t="s">
        <v>1764</v>
      </c>
      <c r="E65" s="228" t="s">
        <v>1451</v>
      </c>
      <c r="F65" s="228" t="s">
        <v>1450</v>
      </c>
      <c r="G65" s="229" t="s">
        <v>1425</v>
      </c>
      <c r="H65" s="228" t="s">
        <v>1451</v>
      </c>
      <c r="I65" s="228" t="s">
        <v>1434</v>
      </c>
      <c r="J65" s="228" t="s">
        <v>1425</v>
      </c>
      <c r="K65" s="228" t="s">
        <v>1059</v>
      </c>
      <c r="L65" s="228" t="s">
        <v>2565</v>
      </c>
    </row>
    <row r="66" spans="1:12" x14ac:dyDescent="0.15">
      <c r="A66" s="228">
        <v>65</v>
      </c>
      <c r="B66" s="228" t="s">
        <v>1402</v>
      </c>
      <c r="C66" s="228" t="s">
        <v>1669</v>
      </c>
      <c r="D66" s="228" t="s">
        <v>2388</v>
      </c>
      <c r="E66" s="228" t="s">
        <v>2385</v>
      </c>
      <c r="F66" s="228" t="s">
        <v>2408</v>
      </c>
      <c r="G66" s="229" t="s">
        <v>2388</v>
      </c>
      <c r="H66" s="228" t="s">
        <v>1891</v>
      </c>
      <c r="I66" s="228" t="s">
        <v>1434</v>
      </c>
      <c r="J66" s="228" t="s">
        <v>2388</v>
      </c>
      <c r="K66" s="228" t="s">
        <v>1623</v>
      </c>
      <c r="L66" s="228" t="s">
        <v>2749</v>
      </c>
    </row>
    <row r="67" spans="1:12" x14ac:dyDescent="0.15">
      <c r="A67" s="228">
        <v>66</v>
      </c>
      <c r="B67" s="228" t="s">
        <v>1402</v>
      </c>
      <c r="C67" s="228" t="s">
        <v>1485</v>
      </c>
      <c r="D67" s="228" t="s">
        <v>1440</v>
      </c>
      <c r="E67" s="228" t="s">
        <v>1451</v>
      </c>
      <c r="F67" s="228" t="s">
        <v>1448</v>
      </c>
      <c r="G67" s="229" t="s">
        <v>1425</v>
      </c>
      <c r="H67" s="228" t="s">
        <v>1930</v>
      </c>
      <c r="I67" s="228" t="s">
        <v>1434</v>
      </c>
      <c r="J67" s="228" t="s">
        <v>1425</v>
      </c>
      <c r="K67" s="228" t="s">
        <v>1623</v>
      </c>
      <c r="L67" s="228" t="s">
        <v>2397</v>
      </c>
    </row>
    <row r="68" spans="1:12" x14ac:dyDescent="0.15">
      <c r="A68" s="228">
        <v>67</v>
      </c>
      <c r="B68" s="228" t="s">
        <v>1402</v>
      </c>
      <c r="C68" s="228" t="s">
        <v>2567</v>
      </c>
      <c r="D68" s="228" t="s">
        <v>2459</v>
      </c>
      <c r="E68" s="228" t="s">
        <v>2457</v>
      </c>
      <c r="F68" s="228" t="s">
        <v>2071</v>
      </c>
      <c r="G68" s="229" t="s">
        <v>2459</v>
      </c>
      <c r="H68" s="228" t="s">
        <v>2501</v>
      </c>
      <c r="I68" s="228" t="s">
        <v>1434</v>
      </c>
      <c r="J68" s="228" t="s">
        <v>2459</v>
      </c>
      <c r="K68" s="228" t="s">
        <v>1059</v>
      </c>
      <c r="L68" s="228" t="s">
        <v>2568</v>
      </c>
    </row>
    <row r="69" spans="1:12" x14ac:dyDescent="0.15">
      <c r="A69" s="228">
        <v>68</v>
      </c>
      <c r="B69" s="228" t="s">
        <v>1402</v>
      </c>
      <c r="C69" s="228" t="s">
        <v>1548</v>
      </c>
      <c r="D69" s="228" t="s">
        <v>1425</v>
      </c>
      <c r="E69" s="228" t="s">
        <v>1451</v>
      </c>
      <c r="F69" s="228" t="s">
        <v>1438</v>
      </c>
      <c r="G69" s="229" t="s">
        <v>2388</v>
      </c>
      <c r="H69" s="228" t="s">
        <v>2033</v>
      </c>
      <c r="I69" s="228" t="s">
        <v>1434</v>
      </c>
      <c r="J69" s="228" t="s">
        <v>1425</v>
      </c>
      <c r="K69" s="228" t="s">
        <v>1059</v>
      </c>
      <c r="L69" s="228" t="s">
        <v>3222</v>
      </c>
    </row>
    <row r="70" spans="1:12" x14ac:dyDescent="0.15">
      <c r="A70" s="228">
        <v>69</v>
      </c>
      <c r="B70" s="228" t="s">
        <v>1402</v>
      </c>
      <c r="C70" s="228" t="s">
        <v>2404</v>
      </c>
      <c r="D70" s="228" t="s">
        <v>2388</v>
      </c>
      <c r="E70" s="228" t="s">
        <v>3135</v>
      </c>
      <c r="F70" s="228" t="s">
        <v>2400</v>
      </c>
      <c r="G70" s="229">
        <v>-0.1</v>
      </c>
      <c r="H70" s="228" t="s">
        <v>2401</v>
      </c>
      <c r="I70" s="228" t="s">
        <v>1428</v>
      </c>
      <c r="J70" s="228" t="s">
        <v>2403</v>
      </c>
      <c r="K70" s="228" t="s">
        <v>1059</v>
      </c>
      <c r="L70" s="228" t="s">
        <v>3223</v>
      </c>
    </row>
    <row r="71" spans="1:12" x14ac:dyDescent="0.15">
      <c r="A71" s="228">
        <v>70</v>
      </c>
      <c r="B71" s="228" t="s">
        <v>1402</v>
      </c>
      <c r="C71" s="228" t="s">
        <v>1482</v>
      </c>
      <c r="D71" s="228" t="s">
        <v>1425</v>
      </c>
      <c r="E71" s="228" t="s">
        <v>3113</v>
      </c>
      <c r="F71" s="228" t="s">
        <v>1426</v>
      </c>
      <c r="G71" s="229" t="s">
        <v>2041</v>
      </c>
      <c r="H71" s="228" t="s">
        <v>3149</v>
      </c>
      <c r="I71" s="228" t="s">
        <v>1428</v>
      </c>
      <c r="J71" s="228" t="s">
        <v>1729</v>
      </c>
      <c r="K71" s="228" t="s">
        <v>1059</v>
      </c>
      <c r="L71" s="228" t="s">
        <v>3240</v>
      </c>
    </row>
    <row r="72" spans="1:12" x14ac:dyDescent="0.15">
      <c r="A72" s="228">
        <v>71</v>
      </c>
      <c r="B72" s="228" t="s">
        <v>1402</v>
      </c>
      <c r="C72" s="228" t="s">
        <v>1655</v>
      </c>
      <c r="D72" s="228" t="s">
        <v>2504</v>
      </c>
      <c r="E72" s="228" t="s">
        <v>3135</v>
      </c>
      <c r="F72" s="228" t="s">
        <v>2496</v>
      </c>
      <c r="G72" s="229" t="s">
        <v>2457</v>
      </c>
      <c r="H72" s="228" t="s">
        <v>2435</v>
      </c>
      <c r="I72" s="228" t="s">
        <v>2523</v>
      </c>
      <c r="J72" s="228" t="s">
        <v>1729</v>
      </c>
      <c r="K72" s="228" t="s">
        <v>1059</v>
      </c>
      <c r="L72" s="228" t="s">
        <v>2560</v>
      </c>
    </row>
    <row r="73" spans="1:12" x14ac:dyDescent="0.15">
      <c r="A73" s="228">
        <v>72</v>
      </c>
      <c r="B73" s="228" t="s">
        <v>1402</v>
      </c>
      <c r="C73" s="228" t="s">
        <v>2563</v>
      </c>
      <c r="D73" s="228" t="s">
        <v>2459</v>
      </c>
      <c r="E73" s="228" t="s">
        <v>1677</v>
      </c>
      <c r="F73" s="228" t="s">
        <v>2496</v>
      </c>
      <c r="G73" s="229">
        <v>-0.1</v>
      </c>
      <c r="H73" s="228" t="s">
        <v>2562</v>
      </c>
      <c r="I73" s="228" t="s">
        <v>2523</v>
      </c>
      <c r="J73" s="228" t="s">
        <v>1729</v>
      </c>
      <c r="K73" s="228" t="s">
        <v>1059</v>
      </c>
      <c r="L73" s="228" t="s">
        <v>3150</v>
      </c>
    </row>
    <row r="74" spans="1:12" x14ac:dyDescent="0.15">
      <c r="A74" s="228">
        <v>73</v>
      </c>
      <c r="B74" s="228" t="s">
        <v>1402</v>
      </c>
      <c r="C74" s="228" t="s">
        <v>1600</v>
      </c>
      <c r="D74" s="228" t="s">
        <v>1440</v>
      </c>
      <c r="E74" s="228" t="s">
        <v>1449</v>
      </c>
      <c r="F74" s="228" t="s">
        <v>1426</v>
      </c>
      <c r="G74" s="229">
        <v>-0.1</v>
      </c>
      <c r="H74" s="228" t="s">
        <v>1487</v>
      </c>
      <c r="I74" s="228" t="s">
        <v>1428</v>
      </c>
      <c r="J74" s="228" t="s">
        <v>2393</v>
      </c>
      <c r="K74" s="228" t="s">
        <v>1059</v>
      </c>
      <c r="L74" s="228" t="s">
        <v>3225</v>
      </c>
    </row>
    <row r="75" spans="1:12" x14ac:dyDescent="0.15">
      <c r="A75" s="228">
        <v>74</v>
      </c>
      <c r="B75" s="228" t="s">
        <v>1402</v>
      </c>
      <c r="C75" s="228" t="s">
        <v>1491</v>
      </c>
      <c r="D75" s="228" t="s">
        <v>2390</v>
      </c>
      <c r="E75" s="228" t="s">
        <v>1451</v>
      </c>
      <c r="F75" s="228" t="s">
        <v>1822</v>
      </c>
      <c r="G75" s="229" t="s">
        <v>1425</v>
      </c>
      <c r="H75" s="228" t="s">
        <v>1468</v>
      </c>
      <c r="I75" s="228" t="s">
        <v>1428</v>
      </c>
      <c r="J75" s="228" t="s">
        <v>2412</v>
      </c>
      <c r="K75" s="228" t="s">
        <v>1829</v>
      </c>
      <c r="L75" s="228" t="s">
        <v>3226</v>
      </c>
    </row>
    <row r="76" spans="1:12" x14ac:dyDescent="0.15">
      <c r="A76" s="228">
        <v>75</v>
      </c>
      <c r="B76" s="228" t="s">
        <v>1402</v>
      </c>
      <c r="C76" s="228" t="s">
        <v>1709</v>
      </c>
      <c r="D76" s="228" t="s">
        <v>2388</v>
      </c>
      <c r="E76" s="228" t="s">
        <v>2385</v>
      </c>
      <c r="F76" s="228" t="s">
        <v>2405</v>
      </c>
      <c r="G76" s="229" t="s">
        <v>2406</v>
      </c>
      <c r="H76" s="228" t="s">
        <v>1457</v>
      </c>
      <c r="I76" s="228" t="s">
        <v>1457</v>
      </c>
      <c r="J76" s="228" t="s">
        <v>2403</v>
      </c>
      <c r="K76" s="228" t="s">
        <v>2407</v>
      </c>
      <c r="L76" s="228" t="s">
        <v>3227</v>
      </c>
    </row>
    <row r="77" spans="1:12" x14ac:dyDescent="0.15">
      <c r="A77" s="228">
        <v>76</v>
      </c>
      <c r="B77" s="228" t="s">
        <v>1402</v>
      </c>
      <c r="C77" s="228" t="s">
        <v>1489</v>
      </c>
      <c r="D77" s="228" t="s">
        <v>1702</v>
      </c>
      <c r="E77" s="228" t="s">
        <v>1490</v>
      </c>
      <c r="F77" s="228" t="s">
        <v>1748</v>
      </c>
      <c r="G77" s="229" t="s">
        <v>2385</v>
      </c>
      <c r="H77" s="228" t="s">
        <v>1468</v>
      </c>
      <c r="I77" s="228" t="s">
        <v>1457</v>
      </c>
      <c r="J77" s="228" t="s">
        <v>2389</v>
      </c>
      <c r="K77" s="228" t="s">
        <v>2045</v>
      </c>
      <c r="L77" s="228" t="s">
        <v>3151</v>
      </c>
    </row>
    <row r="78" spans="1:12" x14ac:dyDescent="0.15">
      <c r="A78" s="228">
        <v>77</v>
      </c>
      <c r="B78" s="228" t="s">
        <v>1402</v>
      </c>
      <c r="C78" s="228" t="s">
        <v>2398</v>
      </c>
      <c r="D78" s="228" t="s">
        <v>1440</v>
      </c>
      <c r="E78" s="228" t="s">
        <v>1440</v>
      </c>
      <c r="F78" s="228" t="s">
        <v>2388</v>
      </c>
      <c r="G78" s="229" t="s">
        <v>2385</v>
      </c>
      <c r="H78" s="228" t="s">
        <v>1059</v>
      </c>
      <c r="I78" s="228" t="s">
        <v>1428</v>
      </c>
      <c r="J78" s="228" t="s">
        <v>2386</v>
      </c>
      <c r="K78" s="228" t="s">
        <v>1059</v>
      </c>
      <c r="L78" s="228" t="s">
        <v>2387</v>
      </c>
    </row>
    <row r="79" spans="1:12" x14ac:dyDescent="0.15">
      <c r="A79" s="228">
        <v>78</v>
      </c>
      <c r="B79" s="228" t="s">
        <v>1402</v>
      </c>
      <c r="C79" s="228" t="s">
        <v>1534</v>
      </c>
      <c r="D79" s="228" t="s">
        <v>1425</v>
      </c>
      <c r="E79" s="228" t="s">
        <v>2477</v>
      </c>
      <c r="F79" s="228" t="s">
        <v>1425</v>
      </c>
      <c r="G79" s="229" t="s">
        <v>2457</v>
      </c>
      <c r="H79" s="228" t="s">
        <v>2465</v>
      </c>
      <c r="I79" s="228" t="s">
        <v>1434</v>
      </c>
      <c r="J79" s="228" t="s">
        <v>1425</v>
      </c>
      <c r="K79" s="228" t="s">
        <v>2399</v>
      </c>
      <c r="L79" s="228" t="s">
        <v>2479</v>
      </c>
    </row>
    <row r="80" spans="1:12" x14ac:dyDescent="0.15">
      <c r="A80" s="228">
        <v>79</v>
      </c>
      <c r="B80" s="228" t="s">
        <v>1402</v>
      </c>
      <c r="C80" s="228" t="s">
        <v>1497</v>
      </c>
      <c r="D80" s="228" t="s">
        <v>1425</v>
      </c>
      <c r="E80" s="228" t="s">
        <v>2392</v>
      </c>
      <c r="F80" s="228" t="s">
        <v>2112</v>
      </c>
      <c r="G80" s="229" t="s">
        <v>1425</v>
      </c>
      <c r="H80" s="228" t="s">
        <v>1059</v>
      </c>
      <c r="I80" s="228" t="s">
        <v>1434</v>
      </c>
      <c r="J80" s="228" t="s">
        <v>1425</v>
      </c>
      <c r="K80" s="228" t="s">
        <v>1059</v>
      </c>
      <c r="L80" s="228" t="s">
        <v>3228</v>
      </c>
    </row>
    <row r="81" spans="1:12" x14ac:dyDescent="0.15">
      <c r="A81" s="228">
        <v>80</v>
      </c>
      <c r="B81" s="228" t="s">
        <v>1402</v>
      </c>
      <c r="C81" s="228" t="s">
        <v>1601</v>
      </c>
      <c r="D81" s="228" t="s">
        <v>1425</v>
      </c>
      <c r="E81" s="228" t="s">
        <v>1451</v>
      </c>
      <c r="F81" s="228" t="s">
        <v>2395</v>
      </c>
      <c r="G81" s="229" t="s">
        <v>1425</v>
      </c>
      <c r="H81" s="228" t="s">
        <v>1451</v>
      </c>
      <c r="I81" s="228" t="s">
        <v>1428</v>
      </c>
      <c r="J81" s="228" t="s">
        <v>1449</v>
      </c>
      <c r="K81" s="228" t="s">
        <v>1059</v>
      </c>
      <c r="L81" s="228" t="s">
        <v>2396</v>
      </c>
    </row>
    <row r="82" spans="1:12" x14ac:dyDescent="0.15">
      <c r="A82" s="228">
        <v>81</v>
      </c>
      <c r="B82" s="228" t="s">
        <v>1403</v>
      </c>
      <c r="C82" s="228" t="s">
        <v>1516</v>
      </c>
      <c r="D82" s="228" t="s">
        <v>2449</v>
      </c>
      <c r="E82" s="228" t="s">
        <v>1451</v>
      </c>
      <c r="F82" s="228" t="s">
        <v>1450</v>
      </c>
      <c r="G82" s="229" t="s">
        <v>1425</v>
      </c>
      <c r="H82" s="228" t="s">
        <v>1451</v>
      </c>
      <c r="I82" s="228" t="s">
        <v>1434</v>
      </c>
      <c r="J82" s="228" t="s">
        <v>1425</v>
      </c>
      <c r="K82" s="228" t="s">
        <v>1059</v>
      </c>
      <c r="L82" s="228" t="s">
        <v>3229</v>
      </c>
    </row>
    <row r="83" spans="1:12" x14ac:dyDescent="0.15">
      <c r="A83" s="228">
        <v>82</v>
      </c>
      <c r="B83" s="228" t="s">
        <v>1403</v>
      </c>
      <c r="C83" s="228" t="s">
        <v>2382</v>
      </c>
      <c r="D83" s="228" t="s">
        <v>2451</v>
      </c>
      <c r="E83" s="228" t="s">
        <v>2385</v>
      </c>
      <c r="F83" s="228" t="s">
        <v>2383</v>
      </c>
      <c r="G83" s="229" t="s">
        <v>2422</v>
      </c>
      <c r="H83" s="228" t="s">
        <v>1059</v>
      </c>
      <c r="I83" s="228" t="s">
        <v>1434</v>
      </c>
      <c r="J83" s="228" t="s">
        <v>2388</v>
      </c>
      <c r="K83" s="228" t="s">
        <v>2423</v>
      </c>
      <c r="L83" s="228" t="s">
        <v>3154</v>
      </c>
    </row>
    <row r="84" spans="1:12" x14ac:dyDescent="0.15">
      <c r="A84" s="228">
        <v>83</v>
      </c>
      <c r="B84" s="228" t="s">
        <v>1403</v>
      </c>
      <c r="C84" s="228" t="s">
        <v>2416</v>
      </c>
      <c r="D84" s="228" t="s">
        <v>1425</v>
      </c>
      <c r="E84" s="228" t="s">
        <v>1451</v>
      </c>
      <c r="F84" s="228" t="s">
        <v>1450</v>
      </c>
      <c r="G84" s="229" t="s">
        <v>1425</v>
      </c>
      <c r="H84" s="228" t="s">
        <v>1451</v>
      </c>
      <c r="I84" s="228" t="s">
        <v>1434</v>
      </c>
      <c r="J84" s="228" t="s">
        <v>1425</v>
      </c>
      <c r="K84" s="228" t="s">
        <v>1059</v>
      </c>
      <c r="L84" s="228" t="s">
        <v>3155</v>
      </c>
    </row>
    <row r="85" spans="1:12" x14ac:dyDescent="0.15">
      <c r="A85" s="228">
        <v>84</v>
      </c>
      <c r="B85" s="228" t="s">
        <v>1403</v>
      </c>
      <c r="C85" s="228" t="s">
        <v>1549</v>
      </c>
      <c r="D85" s="228" t="s">
        <v>1425</v>
      </c>
      <c r="E85" s="228" t="s">
        <v>1451</v>
      </c>
      <c r="F85" s="228" t="s">
        <v>1450</v>
      </c>
      <c r="G85" s="229" t="s">
        <v>1425</v>
      </c>
      <c r="H85" s="228" t="s">
        <v>1451</v>
      </c>
      <c r="I85" s="228" t="s">
        <v>1434</v>
      </c>
      <c r="J85" s="228" t="s">
        <v>1425</v>
      </c>
      <c r="K85" s="228" t="s">
        <v>1059</v>
      </c>
      <c r="L85" s="228" t="s">
        <v>3230</v>
      </c>
    </row>
    <row r="86" spans="1:12" x14ac:dyDescent="0.15">
      <c r="A86" s="228">
        <v>85</v>
      </c>
      <c r="B86" s="228" t="s">
        <v>1403</v>
      </c>
      <c r="C86" s="228" t="s">
        <v>1514</v>
      </c>
      <c r="D86" s="228" t="s">
        <v>1440</v>
      </c>
      <c r="E86" s="228" t="s">
        <v>1451</v>
      </c>
      <c r="F86" s="228" t="s">
        <v>1444</v>
      </c>
      <c r="G86" s="229" t="s">
        <v>1425</v>
      </c>
      <c r="H86" s="228" t="s">
        <v>2415</v>
      </c>
      <c r="I86" s="228" t="s">
        <v>2413</v>
      </c>
      <c r="J86" s="228" t="s">
        <v>2414</v>
      </c>
      <c r="K86" s="228" t="s">
        <v>1059</v>
      </c>
      <c r="L86" s="228" t="s">
        <v>1515</v>
      </c>
    </row>
    <row r="87" spans="1:12" x14ac:dyDescent="0.15">
      <c r="A87" s="228">
        <v>86</v>
      </c>
      <c r="B87" s="228" t="s">
        <v>1403</v>
      </c>
      <c r="C87" s="228" t="s">
        <v>1536</v>
      </c>
      <c r="D87" s="228" t="s">
        <v>1425</v>
      </c>
      <c r="E87" s="228" t="s">
        <v>1451</v>
      </c>
      <c r="F87" s="228" t="s">
        <v>1444</v>
      </c>
      <c r="G87" s="229" t="s">
        <v>1425</v>
      </c>
      <c r="H87" s="228" t="s">
        <v>2418</v>
      </c>
      <c r="I87" s="228" t="s">
        <v>1436</v>
      </c>
      <c r="J87" s="228" t="s">
        <v>2402</v>
      </c>
      <c r="K87" s="228" t="s">
        <v>1975</v>
      </c>
      <c r="L87" s="228" t="s">
        <v>3231</v>
      </c>
    </row>
    <row r="88" spans="1:12" x14ac:dyDescent="0.15">
      <c r="A88" s="228">
        <v>87</v>
      </c>
      <c r="B88" s="228" t="s">
        <v>1403</v>
      </c>
      <c r="C88" s="228" t="s">
        <v>1653</v>
      </c>
      <c r="D88" s="228" t="s">
        <v>2521</v>
      </c>
      <c r="E88" s="228" t="s">
        <v>2457</v>
      </c>
      <c r="F88" s="228" t="s">
        <v>1742</v>
      </c>
      <c r="G88" s="229" t="s">
        <v>2459</v>
      </c>
      <c r="H88" s="228" t="s">
        <v>2465</v>
      </c>
      <c r="I88" s="228" t="s">
        <v>1457</v>
      </c>
      <c r="J88" s="228" t="s">
        <v>2463</v>
      </c>
      <c r="K88" s="228" t="s">
        <v>1059</v>
      </c>
      <c r="L88" s="228" t="s">
        <v>2522</v>
      </c>
    </row>
    <row r="89" spans="1:12" x14ac:dyDescent="0.15">
      <c r="A89" s="228">
        <v>88</v>
      </c>
      <c r="B89" s="228" t="s">
        <v>1403</v>
      </c>
      <c r="C89" s="228" t="s">
        <v>2424</v>
      </c>
      <c r="D89" s="228" t="s">
        <v>1425</v>
      </c>
      <c r="E89" s="228" t="s">
        <v>1451</v>
      </c>
      <c r="F89" s="228" t="s">
        <v>1438</v>
      </c>
      <c r="G89" s="229" t="s">
        <v>1425</v>
      </c>
      <c r="H89" s="228" t="s">
        <v>1442</v>
      </c>
      <c r="I89" s="228" t="s">
        <v>1434</v>
      </c>
      <c r="J89" s="228" t="s">
        <v>1425</v>
      </c>
      <c r="K89" s="228" t="s">
        <v>1059</v>
      </c>
      <c r="L89" s="228" t="s">
        <v>3232</v>
      </c>
    </row>
    <row r="90" spans="1:12" x14ac:dyDescent="0.15">
      <c r="A90" s="228">
        <v>89</v>
      </c>
      <c r="B90" s="228" t="s">
        <v>1403</v>
      </c>
      <c r="C90" s="228" t="s">
        <v>1499</v>
      </c>
      <c r="D90" s="228" t="s">
        <v>1425</v>
      </c>
      <c r="E90" s="228" t="s">
        <v>1722</v>
      </c>
      <c r="F90" s="228" t="s">
        <v>1426</v>
      </c>
      <c r="G90" s="229">
        <v>-0.2</v>
      </c>
      <c r="H90" s="228" t="s">
        <v>1439</v>
      </c>
      <c r="I90" s="228" t="s">
        <v>1428</v>
      </c>
      <c r="J90" s="228" t="s">
        <v>1429</v>
      </c>
      <c r="K90" s="228" t="s">
        <v>1718</v>
      </c>
      <c r="L90" s="228" t="s">
        <v>2410</v>
      </c>
    </row>
    <row r="91" spans="1:12" x14ac:dyDescent="0.15">
      <c r="A91" s="228">
        <v>90</v>
      </c>
      <c r="B91" s="228" t="s">
        <v>1403</v>
      </c>
      <c r="C91" s="228" t="s">
        <v>1501</v>
      </c>
      <c r="D91" s="228" t="s">
        <v>1440</v>
      </c>
      <c r="E91" s="228" t="s">
        <v>3158</v>
      </c>
      <c r="F91" s="228" t="s">
        <v>1426</v>
      </c>
      <c r="G91" s="229" t="s">
        <v>1059</v>
      </c>
      <c r="H91" s="228" t="s">
        <v>1059</v>
      </c>
      <c r="I91" s="228" t="s">
        <v>1428</v>
      </c>
      <c r="J91" s="228" t="s">
        <v>1729</v>
      </c>
      <c r="K91" s="228" t="s">
        <v>1059</v>
      </c>
      <c r="L91" s="228" t="s">
        <v>3157</v>
      </c>
    </row>
    <row r="92" spans="1:12" x14ac:dyDescent="0.15">
      <c r="A92" s="228">
        <v>91</v>
      </c>
      <c r="B92" s="228" t="s">
        <v>1403</v>
      </c>
      <c r="C92" s="228" t="s">
        <v>1503</v>
      </c>
      <c r="D92" s="228" t="s">
        <v>1425</v>
      </c>
      <c r="E92" s="228" t="s">
        <v>3115</v>
      </c>
      <c r="F92" s="228" t="s">
        <v>1426</v>
      </c>
      <c r="G92" s="229" t="s">
        <v>1059</v>
      </c>
      <c r="H92" s="228" t="s">
        <v>1731</v>
      </c>
      <c r="I92" s="228" t="s">
        <v>1430</v>
      </c>
      <c r="J92" s="228" t="s">
        <v>1429</v>
      </c>
      <c r="K92" s="228" t="s">
        <v>1059</v>
      </c>
      <c r="L92" s="228" t="s">
        <v>2786</v>
      </c>
    </row>
    <row r="93" spans="1:12" x14ac:dyDescent="0.15">
      <c r="A93" s="228">
        <v>92</v>
      </c>
      <c r="B93" s="228" t="s">
        <v>1403</v>
      </c>
      <c r="C93" s="228" t="s">
        <v>1509</v>
      </c>
      <c r="D93" s="228" t="s">
        <v>1425</v>
      </c>
      <c r="E93" s="228" t="s">
        <v>1561</v>
      </c>
      <c r="F93" s="228" t="s">
        <v>1426</v>
      </c>
      <c r="G93" s="229" t="s">
        <v>3156</v>
      </c>
      <c r="H93" s="228" t="s">
        <v>1451</v>
      </c>
      <c r="I93" s="228" t="s">
        <v>1428</v>
      </c>
      <c r="J93" s="228" t="s">
        <v>1429</v>
      </c>
      <c r="K93" s="228" t="s">
        <v>1059</v>
      </c>
      <c r="L93" s="228" t="s">
        <v>1510</v>
      </c>
    </row>
    <row r="94" spans="1:12" x14ac:dyDescent="0.15">
      <c r="A94" s="228">
        <v>93</v>
      </c>
      <c r="B94" s="228" t="s">
        <v>1403</v>
      </c>
      <c r="C94" s="228" t="s">
        <v>2421</v>
      </c>
      <c r="D94" s="228" t="s">
        <v>2388</v>
      </c>
      <c r="E94" s="228" t="s">
        <v>2190</v>
      </c>
      <c r="F94" s="228" t="s">
        <v>2420</v>
      </c>
      <c r="G94" s="229">
        <v>-0.2</v>
      </c>
      <c r="H94" s="228" t="s">
        <v>1891</v>
      </c>
      <c r="I94" s="228" t="s">
        <v>1436</v>
      </c>
      <c r="J94" s="228" t="s">
        <v>2393</v>
      </c>
      <c r="K94" s="228" t="s">
        <v>1975</v>
      </c>
      <c r="L94" s="228" t="s">
        <v>2427</v>
      </c>
    </row>
    <row r="95" spans="1:12" x14ac:dyDescent="0.15">
      <c r="A95" s="228">
        <v>94</v>
      </c>
      <c r="B95" s="228" t="s">
        <v>1403</v>
      </c>
      <c r="C95" s="228" t="s">
        <v>1670</v>
      </c>
      <c r="D95" s="228" t="s">
        <v>2459</v>
      </c>
      <c r="E95" s="228" t="s">
        <v>2525</v>
      </c>
      <c r="F95" s="228" t="s">
        <v>2496</v>
      </c>
      <c r="G95" s="229">
        <v>-0.2</v>
      </c>
      <c r="H95" s="228" t="s">
        <v>2465</v>
      </c>
      <c r="I95" s="228" t="s">
        <v>2526</v>
      </c>
      <c r="J95" s="228" t="s">
        <v>2463</v>
      </c>
      <c r="K95" s="228" t="s">
        <v>1975</v>
      </c>
      <c r="L95" s="228" t="s">
        <v>2559</v>
      </c>
    </row>
    <row r="96" spans="1:12" x14ac:dyDescent="0.15">
      <c r="A96" s="228">
        <v>95</v>
      </c>
      <c r="B96" s="228" t="s">
        <v>1403</v>
      </c>
      <c r="C96" s="228" t="s">
        <v>1591</v>
      </c>
      <c r="D96" s="228" t="s">
        <v>1425</v>
      </c>
      <c r="E96" s="228" t="s">
        <v>1979</v>
      </c>
      <c r="F96" s="228" t="s">
        <v>1426</v>
      </c>
      <c r="G96" s="229">
        <v>-0.1</v>
      </c>
      <c r="H96" s="228" t="s">
        <v>1442</v>
      </c>
      <c r="I96" s="228" t="s">
        <v>1434</v>
      </c>
      <c r="J96" s="228" t="s">
        <v>1425</v>
      </c>
      <c r="K96" s="228" t="s">
        <v>1623</v>
      </c>
      <c r="L96" s="228" t="s">
        <v>2417</v>
      </c>
    </row>
    <row r="97" spans="1:12" x14ac:dyDescent="0.15">
      <c r="A97" s="228">
        <v>96</v>
      </c>
      <c r="B97" s="228" t="s">
        <v>1403</v>
      </c>
      <c r="C97" s="228" t="s">
        <v>1502</v>
      </c>
      <c r="D97" s="228" t="s">
        <v>1425</v>
      </c>
      <c r="E97" s="228" t="s">
        <v>1451</v>
      </c>
      <c r="F97" s="228" t="s">
        <v>1822</v>
      </c>
      <c r="G97" s="229" t="s">
        <v>1425</v>
      </c>
      <c r="H97" s="228" t="s">
        <v>2411</v>
      </c>
      <c r="I97" s="228" t="s">
        <v>1434</v>
      </c>
      <c r="J97" s="228" t="s">
        <v>1425</v>
      </c>
      <c r="K97" s="228" t="s">
        <v>1886</v>
      </c>
      <c r="L97" s="228" t="s">
        <v>3233</v>
      </c>
    </row>
    <row r="98" spans="1:12" x14ac:dyDescent="0.15">
      <c r="A98" s="228">
        <v>97</v>
      </c>
      <c r="B98" s="228" t="s">
        <v>1403</v>
      </c>
      <c r="C98" s="228" t="s">
        <v>1511</v>
      </c>
      <c r="D98" s="228" t="s">
        <v>1425</v>
      </c>
      <c r="E98" s="228" t="s">
        <v>1451</v>
      </c>
      <c r="F98" s="228" t="s">
        <v>1822</v>
      </c>
      <c r="G98" s="229" t="s">
        <v>1425</v>
      </c>
      <c r="H98" s="228" t="s">
        <v>1439</v>
      </c>
      <c r="I98" s="228" t="s">
        <v>1457</v>
      </c>
      <c r="J98" s="228" t="s">
        <v>2393</v>
      </c>
      <c r="K98" s="228" t="s">
        <v>1975</v>
      </c>
      <c r="L98" s="228" t="s">
        <v>3234</v>
      </c>
    </row>
    <row r="99" spans="1:12" x14ac:dyDescent="0.15">
      <c r="A99" s="228">
        <v>98</v>
      </c>
      <c r="B99" s="228" t="s">
        <v>1403</v>
      </c>
      <c r="C99" s="228" t="s">
        <v>2444</v>
      </c>
      <c r="D99" s="228" t="s">
        <v>2459</v>
      </c>
      <c r="E99" s="228" t="s">
        <v>1886</v>
      </c>
      <c r="F99" s="228" t="s">
        <v>1449</v>
      </c>
      <c r="G99" s="229" t="s">
        <v>3156</v>
      </c>
      <c r="H99" s="228" t="s">
        <v>1740</v>
      </c>
      <c r="I99" s="228" t="s">
        <v>2523</v>
      </c>
      <c r="J99" s="228" t="s">
        <v>2445</v>
      </c>
      <c r="K99" s="228" t="s">
        <v>1981</v>
      </c>
      <c r="L99" s="228" t="s">
        <v>3235</v>
      </c>
    </row>
    <row r="100" spans="1:12" x14ac:dyDescent="0.15">
      <c r="A100" s="228">
        <v>99</v>
      </c>
      <c r="B100" s="228" t="s">
        <v>1403</v>
      </c>
      <c r="C100" s="228" t="s">
        <v>1708</v>
      </c>
      <c r="D100" s="228" t="s">
        <v>2459</v>
      </c>
      <c r="E100" s="228" t="s">
        <v>2457</v>
      </c>
      <c r="F100" s="228" t="s">
        <v>1449</v>
      </c>
      <c r="G100" s="229" t="s">
        <v>2459</v>
      </c>
      <c r="H100" s="228" t="s">
        <v>1457</v>
      </c>
      <c r="I100" s="228" t="s">
        <v>1434</v>
      </c>
      <c r="J100" s="228" t="s">
        <v>2521</v>
      </c>
      <c r="K100" s="228" t="s">
        <v>1623</v>
      </c>
      <c r="L100" s="228" t="s">
        <v>3159</v>
      </c>
    </row>
    <row r="101" spans="1:12" x14ac:dyDescent="0.15">
      <c r="A101" s="228">
        <v>100</v>
      </c>
      <c r="B101" s="228" t="s">
        <v>1403</v>
      </c>
      <c r="C101" s="228" t="s">
        <v>2443</v>
      </c>
      <c r="D101" s="228" t="s">
        <v>2459</v>
      </c>
      <c r="E101" s="228" t="s">
        <v>2133</v>
      </c>
      <c r="F101" s="228" t="s">
        <v>1167</v>
      </c>
      <c r="G101" s="229" t="s">
        <v>1059</v>
      </c>
      <c r="H101" s="228" t="s">
        <v>1737</v>
      </c>
      <c r="I101" s="228" t="s">
        <v>827</v>
      </c>
      <c r="J101" s="228" t="s">
        <v>549</v>
      </c>
      <c r="K101" s="228" t="s">
        <v>1975</v>
      </c>
      <c r="L101" s="228" t="s">
        <v>3236</v>
      </c>
    </row>
    <row r="102" spans="1:12" x14ac:dyDescent="0.15">
      <c r="A102" s="228">
        <v>101</v>
      </c>
      <c r="B102" s="228" t="s">
        <v>1404</v>
      </c>
      <c r="C102" s="228" t="s">
        <v>1526</v>
      </c>
      <c r="D102" s="228" t="s">
        <v>2449</v>
      </c>
      <c r="E102" s="228" t="s">
        <v>1451</v>
      </c>
      <c r="F102" s="228" t="s">
        <v>1449</v>
      </c>
      <c r="G102" s="229" t="s">
        <v>1425</v>
      </c>
      <c r="H102" s="228" t="s">
        <v>1495</v>
      </c>
      <c r="I102" s="228" t="s">
        <v>1428</v>
      </c>
      <c r="J102" s="228" t="s">
        <v>1425</v>
      </c>
      <c r="K102" s="228" t="s">
        <v>1975</v>
      </c>
      <c r="L102" s="228" t="s">
        <v>2446</v>
      </c>
    </row>
    <row r="103" spans="1:12" x14ac:dyDescent="0.15">
      <c r="A103" s="228">
        <v>102</v>
      </c>
      <c r="B103" s="228" t="s">
        <v>1404</v>
      </c>
      <c r="C103" s="228" t="s">
        <v>2239</v>
      </c>
      <c r="D103" s="228" t="s">
        <v>2450</v>
      </c>
      <c r="E103" s="228" t="s">
        <v>1451</v>
      </c>
      <c r="F103" s="228" t="s">
        <v>1449</v>
      </c>
      <c r="G103" s="229" t="s">
        <v>1425</v>
      </c>
      <c r="H103" s="228" t="s">
        <v>1451</v>
      </c>
      <c r="I103" s="228" t="s">
        <v>1434</v>
      </c>
      <c r="J103" s="228" t="s">
        <v>1425</v>
      </c>
      <c r="K103" s="228" t="s">
        <v>1975</v>
      </c>
      <c r="L103" s="228" t="s">
        <v>2531</v>
      </c>
    </row>
    <row r="104" spans="1:12" x14ac:dyDescent="0.15">
      <c r="A104" s="228">
        <v>103</v>
      </c>
      <c r="B104" s="228" t="s">
        <v>1404</v>
      </c>
      <c r="C104" s="228" t="s">
        <v>2448</v>
      </c>
      <c r="D104" s="228" t="s">
        <v>2452</v>
      </c>
      <c r="E104" s="228" t="s">
        <v>2190</v>
      </c>
      <c r="F104" s="228" t="s">
        <v>1734</v>
      </c>
      <c r="G104" s="229">
        <v>-0.3</v>
      </c>
      <c r="H104" s="228" t="s">
        <v>1843</v>
      </c>
      <c r="I104" s="228" t="s">
        <v>1991</v>
      </c>
      <c r="J104" s="228" t="s">
        <v>1627</v>
      </c>
      <c r="K104" s="228" t="s">
        <v>1718</v>
      </c>
      <c r="L104" s="228" t="s">
        <v>2675</v>
      </c>
    </row>
    <row r="105" spans="1:12" x14ac:dyDescent="0.15">
      <c r="A105" s="228">
        <v>104</v>
      </c>
      <c r="B105" s="228" t="s">
        <v>1404</v>
      </c>
      <c r="C105" s="228" t="s">
        <v>2440</v>
      </c>
      <c r="D105" s="228" t="s">
        <v>2529</v>
      </c>
      <c r="E105" s="228" t="s">
        <v>1451</v>
      </c>
      <c r="F105" s="228" t="s">
        <v>1450</v>
      </c>
      <c r="G105" s="229" t="s">
        <v>1425</v>
      </c>
      <c r="H105" s="228" t="s">
        <v>1451</v>
      </c>
      <c r="I105" s="228" t="s">
        <v>1434</v>
      </c>
      <c r="J105" s="228" t="s">
        <v>1425</v>
      </c>
      <c r="K105" s="228" t="s">
        <v>1059</v>
      </c>
      <c r="L105" s="228" t="s">
        <v>2530</v>
      </c>
    </row>
    <row r="106" spans="1:12" x14ac:dyDescent="0.15">
      <c r="A106" s="228">
        <v>105</v>
      </c>
      <c r="B106" s="228" t="s">
        <v>1404</v>
      </c>
      <c r="C106" s="228" t="s">
        <v>3160</v>
      </c>
      <c r="D106" s="228" t="s">
        <v>1425</v>
      </c>
      <c r="E106" s="228" t="s">
        <v>1451</v>
      </c>
      <c r="F106" s="228" t="s">
        <v>1448</v>
      </c>
      <c r="G106" s="229" t="s">
        <v>1425</v>
      </c>
      <c r="H106" s="228" t="s">
        <v>1788</v>
      </c>
      <c r="I106" s="228" t="s">
        <v>1434</v>
      </c>
      <c r="J106" s="228" t="s">
        <v>1425</v>
      </c>
      <c r="K106" s="228" t="s">
        <v>1718</v>
      </c>
      <c r="L106" s="228" t="s">
        <v>3237</v>
      </c>
    </row>
    <row r="107" spans="1:12" x14ac:dyDescent="0.15">
      <c r="A107" s="228">
        <v>106</v>
      </c>
      <c r="B107" s="228" t="s">
        <v>1404</v>
      </c>
      <c r="C107" s="228" t="s">
        <v>2528</v>
      </c>
      <c r="D107" s="228" t="s">
        <v>1772</v>
      </c>
      <c r="E107" s="228" t="s">
        <v>1783</v>
      </c>
      <c r="F107" s="228" t="s">
        <v>1776</v>
      </c>
      <c r="G107" s="229" t="s">
        <v>1772</v>
      </c>
      <c r="H107" s="228" t="s">
        <v>1783</v>
      </c>
      <c r="I107" s="228" t="s">
        <v>1784</v>
      </c>
      <c r="J107" s="228" t="s">
        <v>1793</v>
      </c>
      <c r="K107" s="228" t="s">
        <v>1623</v>
      </c>
      <c r="L107" s="228" t="s">
        <v>3238</v>
      </c>
    </row>
    <row r="108" spans="1:12" x14ac:dyDescent="0.15">
      <c r="A108" s="228">
        <v>107</v>
      </c>
      <c r="B108" s="228" t="s">
        <v>1404</v>
      </c>
      <c r="C108" s="228" t="s">
        <v>1520</v>
      </c>
      <c r="D108" s="228" t="s">
        <v>1425</v>
      </c>
      <c r="E108" s="228" t="s">
        <v>1451</v>
      </c>
      <c r="F108" s="228" t="s">
        <v>1438</v>
      </c>
      <c r="G108" s="229" t="s">
        <v>1425</v>
      </c>
      <c r="H108" s="228" t="s">
        <v>1487</v>
      </c>
      <c r="I108" s="228" t="s">
        <v>1434</v>
      </c>
      <c r="J108" s="228" t="s">
        <v>1425</v>
      </c>
      <c r="K108" s="228" t="s">
        <v>1059</v>
      </c>
      <c r="L108" s="228" t="s">
        <v>1521</v>
      </c>
    </row>
    <row r="109" spans="1:12" x14ac:dyDescent="0.15">
      <c r="A109" s="228">
        <v>108</v>
      </c>
      <c r="B109" s="228" t="s">
        <v>1404</v>
      </c>
      <c r="C109" s="228" t="s">
        <v>1519</v>
      </c>
      <c r="D109" s="228" t="s">
        <v>1425</v>
      </c>
      <c r="E109" s="228" t="s">
        <v>3113</v>
      </c>
      <c r="F109" s="228" t="s">
        <v>1426</v>
      </c>
      <c r="G109" s="229">
        <v>-0.1</v>
      </c>
      <c r="H109" s="228" t="s">
        <v>2750</v>
      </c>
      <c r="I109" s="228" t="s">
        <v>1428</v>
      </c>
      <c r="J109" s="228" t="s">
        <v>1729</v>
      </c>
      <c r="K109" s="228" t="s">
        <v>1059</v>
      </c>
      <c r="L109" s="228" t="s">
        <v>3239</v>
      </c>
    </row>
    <row r="110" spans="1:12" x14ac:dyDescent="0.15">
      <c r="A110" s="228">
        <v>109</v>
      </c>
      <c r="B110" s="228" t="s">
        <v>1404</v>
      </c>
      <c r="C110" s="228" t="s">
        <v>2232</v>
      </c>
      <c r="D110" s="228" t="s">
        <v>2459</v>
      </c>
      <c r="E110" s="228" t="s">
        <v>3135</v>
      </c>
      <c r="F110" s="228" t="s">
        <v>1734</v>
      </c>
      <c r="G110" s="229" t="s">
        <v>1059</v>
      </c>
      <c r="H110" s="228" t="s">
        <v>1794</v>
      </c>
      <c r="I110" s="228" t="s">
        <v>2523</v>
      </c>
      <c r="J110" s="228" t="s">
        <v>2445</v>
      </c>
      <c r="K110" s="228" t="s">
        <v>1059</v>
      </c>
      <c r="L110" s="228" t="s">
        <v>3241</v>
      </c>
    </row>
    <row r="111" spans="1:12" x14ac:dyDescent="0.15">
      <c r="A111" s="228">
        <v>110</v>
      </c>
      <c r="B111" s="228" t="s">
        <v>1404</v>
      </c>
      <c r="C111" s="228" t="s">
        <v>1524</v>
      </c>
      <c r="D111" s="228" t="s">
        <v>1425</v>
      </c>
      <c r="E111" s="228" t="s">
        <v>3135</v>
      </c>
      <c r="F111" s="228" t="s">
        <v>1426</v>
      </c>
      <c r="G111" s="229">
        <v>-0.2</v>
      </c>
      <c r="H111" s="228" t="s">
        <v>1498</v>
      </c>
      <c r="I111" s="228" t="s">
        <v>1428</v>
      </c>
      <c r="J111" s="228" t="s">
        <v>2445</v>
      </c>
      <c r="K111" s="228" t="s">
        <v>1059</v>
      </c>
      <c r="L111" s="228" t="s">
        <v>3242</v>
      </c>
    </row>
    <row r="112" spans="1:12" x14ac:dyDescent="0.15">
      <c r="A112" s="228">
        <v>111</v>
      </c>
      <c r="B112" s="228" t="s">
        <v>1404</v>
      </c>
      <c r="C112" s="228" t="s">
        <v>1672</v>
      </c>
      <c r="D112" s="228" t="s">
        <v>1425</v>
      </c>
      <c r="E112" s="228" t="s">
        <v>3135</v>
      </c>
      <c r="F112" s="228" t="s">
        <v>1426</v>
      </c>
      <c r="G112" s="229">
        <v>-0.05</v>
      </c>
      <c r="H112" s="228" t="s">
        <v>1059</v>
      </c>
      <c r="I112" s="228" t="s">
        <v>1428</v>
      </c>
      <c r="J112" s="228" t="s">
        <v>1729</v>
      </c>
      <c r="K112" s="228" t="s">
        <v>1059</v>
      </c>
      <c r="L112" s="228" t="s">
        <v>2554</v>
      </c>
    </row>
    <row r="113" spans="1:12" x14ac:dyDescent="0.15">
      <c r="A113" s="228">
        <v>112</v>
      </c>
      <c r="B113" s="228" t="s">
        <v>1404</v>
      </c>
      <c r="C113" s="228" t="s">
        <v>1864</v>
      </c>
      <c r="D113" s="228" t="s">
        <v>1425</v>
      </c>
      <c r="E113" s="228" t="s">
        <v>3115</v>
      </c>
      <c r="F113" s="228" t="s">
        <v>1426</v>
      </c>
      <c r="G113" s="229">
        <v>-0.1</v>
      </c>
      <c r="H113" s="228" t="s">
        <v>3243</v>
      </c>
      <c r="I113" s="228" t="s">
        <v>1428</v>
      </c>
      <c r="J113" s="228" t="s">
        <v>1729</v>
      </c>
      <c r="K113" s="228" t="s">
        <v>1059</v>
      </c>
      <c r="L113" s="228" t="s">
        <v>2455</v>
      </c>
    </row>
    <row r="114" spans="1:12" x14ac:dyDescent="0.15">
      <c r="A114" s="228">
        <v>113</v>
      </c>
      <c r="B114" s="228" t="s">
        <v>1404</v>
      </c>
      <c r="C114" s="228" t="s">
        <v>2437</v>
      </c>
      <c r="D114" s="228" t="s">
        <v>2438</v>
      </c>
      <c r="E114" s="228" t="s">
        <v>2439</v>
      </c>
      <c r="F114" s="228" t="s">
        <v>1734</v>
      </c>
      <c r="G114" s="229">
        <v>-0.2</v>
      </c>
      <c r="H114" s="228" t="s">
        <v>2524</v>
      </c>
      <c r="I114" s="228" t="s">
        <v>1436</v>
      </c>
      <c r="J114" s="228" t="s">
        <v>2463</v>
      </c>
      <c r="K114" s="228" t="s">
        <v>1718</v>
      </c>
      <c r="L114" s="228" t="s">
        <v>2787</v>
      </c>
    </row>
    <row r="115" spans="1:12" x14ac:dyDescent="0.15">
      <c r="A115" s="228">
        <v>114</v>
      </c>
      <c r="B115" s="228" t="s">
        <v>1404</v>
      </c>
      <c r="C115" s="228" t="s">
        <v>2441</v>
      </c>
      <c r="D115" s="228" t="s">
        <v>2438</v>
      </c>
      <c r="E115" s="228" t="s">
        <v>2525</v>
      </c>
      <c r="F115" s="228" t="s">
        <v>2496</v>
      </c>
      <c r="G115" s="229">
        <v>-0.05</v>
      </c>
      <c r="H115" s="228" t="s">
        <v>2458</v>
      </c>
      <c r="I115" s="228" t="s">
        <v>2526</v>
      </c>
      <c r="J115" s="228" t="s">
        <v>2473</v>
      </c>
      <c r="K115" s="228" t="s">
        <v>2527</v>
      </c>
      <c r="L115" s="228" t="s">
        <v>3000</v>
      </c>
    </row>
    <row r="116" spans="1:12" x14ac:dyDescent="0.15">
      <c r="A116" s="228">
        <v>115</v>
      </c>
      <c r="B116" s="228" t="s">
        <v>1404</v>
      </c>
      <c r="C116" s="228" t="s">
        <v>1593</v>
      </c>
      <c r="D116" s="228" t="s">
        <v>1425</v>
      </c>
      <c r="E116" s="228" t="s">
        <v>2264</v>
      </c>
      <c r="F116" s="228" t="s">
        <v>1426</v>
      </c>
      <c r="G116" s="229">
        <v>-0.2</v>
      </c>
      <c r="H116" s="228" t="s">
        <v>1442</v>
      </c>
      <c r="I116" s="228" t="s">
        <v>1436</v>
      </c>
      <c r="J116" s="228" t="s">
        <v>2638</v>
      </c>
      <c r="K116" s="228" t="s">
        <v>1975</v>
      </c>
      <c r="L116" s="228" t="s">
        <v>2453</v>
      </c>
    </row>
    <row r="117" spans="1:12" x14ac:dyDescent="0.15">
      <c r="A117" s="228">
        <v>116</v>
      </c>
      <c r="B117" s="228" t="s">
        <v>1404</v>
      </c>
      <c r="C117" s="228" t="s">
        <v>1525</v>
      </c>
      <c r="D117" s="228" t="s">
        <v>1425</v>
      </c>
      <c r="E117" s="228" t="s">
        <v>1451</v>
      </c>
      <c r="F117" s="228" t="s">
        <v>1822</v>
      </c>
      <c r="G117" s="229" t="s">
        <v>1425</v>
      </c>
      <c r="H117" s="228" t="s">
        <v>1468</v>
      </c>
      <c r="I117" s="228" t="s">
        <v>1428</v>
      </c>
      <c r="J117" s="228" t="s">
        <v>2639</v>
      </c>
      <c r="K117" s="228" t="s">
        <v>1975</v>
      </c>
      <c r="L117" s="228" t="s">
        <v>3244</v>
      </c>
    </row>
    <row r="118" spans="1:12" x14ac:dyDescent="0.15">
      <c r="A118" s="228">
        <v>117</v>
      </c>
      <c r="B118" s="228" t="s">
        <v>1404</v>
      </c>
      <c r="C118" s="228" t="s">
        <v>1592</v>
      </c>
      <c r="D118" s="228" t="s">
        <v>1425</v>
      </c>
      <c r="E118" s="228" t="s">
        <v>1451</v>
      </c>
      <c r="F118" s="228" t="s">
        <v>1822</v>
      </c>
      <c r="G118" s="229" t="s">
        <v>1425</v>
      </c>
      <c r="H118" s="228" t="s">
        <v>1788</v>
      </c>
      <c r="I118" s="228" t="s">
        <v>1428</v>
      </c>
      <c r="J118" s="228" t="s">
        <v>2639</v>
      </c>
      <c r="K118" s="228" t="s">
        <v>1975</v>
      </c>
      <c r="L118" s="228" t="s">
        <v>2447</v>
      </c>
    </row>
    <row r="119" spans="1:12" x14ac:dyDescent="0.15">
      <c r="A119" s="228">
        <v>118</v>
      </c>
      <c r="B119" s="228" t="s">
        <v>1404</v>
      </c>
      <c r="C119" s="228" t="s">
        <v>1654</v>
      </c>
      <c r="D119" s="228" t="s">
        <v>2459</v>
      </c>
      <c r="E119" s="228" t="s">
        <v>3245</v>
      </c>
      <c r="F119" s="228" t="s">
        <v>2489</v>
      </c>
      <c r="G119" s="229">
        <v>-0.15</v>
      </c>
      <c r="H119" s="228" t="s">
        <v>2515</v>
      </c>
      <c r="I119" s="228" t="s">
        <v>1434</v>
      </c>
      <c r="J119" s="228" t="s">
        <v>2459</v>
      </c>
      <c r="K119" s="228" t="s">
        <v>1059</v>
      </c>
      <c r="L119" s="228" t="s">
        <v>2556</v>
      </c>
    </row>
    <row r="120" spans="1:12" x14ac:dyDescent="0.15">
      <c r="A120" s="228">
        <v>119</v>
      </c>
      <c r="B120" s="228" t="s">
        <v>1404</v>
      </c>
      <c r="C120" s="228" t="s">
        <v>1615</v>
      </c>
      <c r="D120" s="228" t="s">
        <v>1425</v>
      </c>
      <c r="E120" s="228" t="s">
        <v>1451</v>
      </c>
      <c r="F120" s="228" t="s">
        <v>1481</v>
      </c>
      <c r="G120" s="229" t="s">
        <v>1425</v>
      </c>
      <c r="H120" s="228" t="s">
        <v>1451</v>
      </c>
      <c r="I120" s="228" t="s">
        <v>2321</v>
      </c>
      <c r="J120" s="228" t="s">
        <v>2637</v>
      </c>
      <c r="K120" s="228" t="s">
        <v>1623</v>
      </c>
      <c r="L120" s="228" t="s">
        <v>2454</v>
      </c>
    </row>
    <row r="121" spans="1:12" x14ac:dyDescent="0.15">
      <c r="A121" s="228">
        <v>120</v>
      </c>
      <c r="B121" s="228" t="s">
        <v>1404</v>
      </c>
      <c r="C121" s="228" t="s">
        <v>2557</v>
      </c>
      <c r="D121" s="228" t="s">
        <v>2459</v>
      </c>
      <c r="E121" s="228" t="s">
        <v>2457</v>
      </c>
      <c r="F121" s="228" t="s">
        <v>1449</v>
      </c>
      <c r="G121" s="229" t="s">
        <v>2459</v>
      </c>
      <c r="H121" s="228" t="s">
        <v>1737</v>
      </c>
      <c r="I121" s="228" t="s">
        <v>1434</v>
      </c>
      <c r="J121" s="228" t="s">
        <v>2459</v>
      </c>
      <c r="K121" s="228" t="s">
        <v>1975</v>
      </c>
      <c r="L121" s="228" t="s">
        <v>2558</v>
      </c>
    </row>
    <row r="122" spans="1:12" x14ac:dyDescent="0.15">
      <c r="A122" s="228">
        <v>121</v>
      </c>
      <c r="B122" s="228" t="s">
        <v>1405</v>
      </c>
      <c r="C122" s="228" t="s">
        <v>1707</v>
      </c>
      <c r="D122" s="228" t="s">
        <v>2459</v>
      </c>
      <c r="E122" s="228" t="s">
        <v>2457</v>
      </c>
      <c r="F122" s="228" t="s">
        <v>1450</v>
      </c>
      <c r="G122" s="229" t="s">
        <v>2532</v>
      </c>
      <c r="H122" s="228" t="s">
        <v>2457</v>
      </c>
      <c r="I122" s="228" t="s">
        <v>1434</v>
      </c>
      <c r="J122" s="228" t="s">
        <v>2459</v>
      </c>
      <c r="K122" s="228" t="s">
        <v>1059</v>
      </c>
      <c r="L122" s="228" t="s">
        <v>3247</v>
      </c>
    </row>
    <row r="123" spans="1:12" x14ac:dyDescent="0.15">
      <c r="A123" s="228">
        <v>122</v>
      </c>
      <c r="B123" s="228" t="s">
        <v>1405</v>
      </c>
      <c r="C123" s="228" t="s">
        <v>2550</v>
      </c>
      <c r="D123" s="228" t="s">
        <v>2459</v>
      </c>
      <c r="E123" s="228" t="s">
        <v>2525</v>
      </c>
      <c r="F123" s="228" t="s">
        <v>2548</v>
      </c>
      <c r="G123" s="229">
        <v>-0.2</v>
      </c>
      <c r="H123" s="228" t="s">
        <v>1737</v>
      </c>
      <c r="I123" s="228" t="s">
        <v>1436</v>
      </c>
      <c r="J123" s="228" t="s">
        <v>2463</v>
      </c>
      <c r="K123" s="228" t="s">
        <v>1623</v>
      </c>
      <c r="L123" s="228" t="s">
        <v>2551</v>
      </c>
    </row>
    <row r="124" spans="1:12" x14ac:dyDescent="0.15">
      <c r="A124" s="228">
        <v>123</v>
      </c>
      <c r="B124" s="228" t="s">
        <v>1405</v>
      </c>
      <c r="C124" s="228" t="s">
        <v>1875</v>
      </c>
      <c r="D124" s="228" t="s">
        <v>1425</v>
      </c>
      <c r="E124" s="228" t="s">
        <v>3115</v>
      </c>
      <c r="F124" s="228" t="s">
        <v>1426</v>
      </c>
      <c r="G124" s="229">
        <v>-0.1</v>
      </c>
      <c r="H124" s="228" t="s">
        <v>1454</v>
      </c>
      <c r="I124" s="228" t="s">
        <v>1428</v>
      </c>
      <c r="J124" s="228" t="s">
        <v>1729</v>
      </c>
      <c r="K124" s="228" t="s">
        <v>1059</v>
      </c>
      <c r="L124" s="228" t="s">
        <v>3248</v>
      </c>
    </row>
    <row r="125" spans="1:12" x14ac:dyDescent="0.15">
      <c r="A125" s="228">
        <v>124</v>
      </c>
      <c r="B125" s="228" t="s">
        <v>1405</v>
      </c>
      <c r="C125" s="228" t="s">
        <v>1512</v>
      </c>
      <c r="D125" s="228" t="s">
        <v>1440</v>
      </c>
      <c r="E125" s="228" t="s">
        <v>1451</v>
      </c>
      <c r="F125" s="228" t="s">
        <v>1822</v>
      </c>
      <c r="G125" s="229" t="s">
        <v>1425</v>
      </c>
      <c r="H125" s="228" t="s">
        <v>1457</v>
      </c>
      <c r="I125" s="228" t="s">
        <v>1434</v>
      </c>
      <c r="J125" s="228" t="s">
        <v>1425</v>
      </c>
      <c r="K125" s="228" t="s">
        <v>1975</v>
      </c>
      <c r="L125" s="228" t="s">
        <v>2394</v>
      </c>
    </row>
    <row r="126" spans="1:12" x14ac:dyDescent="0.15">
      <c r="A126" s="228">
        <v>125</v>
      </c>
      <c r="B126" s="228" t="s">
        <v>1405</v>
      </c>
      <c r="C126" s="228" t="s">
        <v>1540</v>
      </c>
      <c r="D126" s="228" t="s">
        <v>1425</v>
      </c>
      <c r="E126" s="228" t="s">
        <v>1451</v>
      </c>
      <c r="F126" s="228" t="s">
        <v>2116</v>
      </c>
      <c r="G126" s="229" t="s">
        <v>1425</v>
      </c>
      <c r="H126" s="228" t="s">
        <v>3161</v>
      </c>
      <c r="I126" s="228" t="s">
        <v>1434</v>
      </c>
      <c r="J126" s="228" t="s">
        <v>1425</v>
      </c>
      <c r="K126" s="228" t="s">
        <v>1059</v>
      </c>
      <c r="L126" s="228" t="s">
        <v>3249</v>
      </c>
    </row>
    <row r="127" spans="1:12" x14ac:dyDescent="0.15">
      <c r="A127" s="228">
        <v>126</v>
      </c>
      <c r="B127" s="228" t="s">
        <v>1405</v>
      </c>
      <c r="C127" s="228" t="s">
        <v>1595</v>
      </c>
      <c r="D127" s="228" t="s">
        <v>2066</v>
      </c>
      <c r="E127" s="228" t="s">
        <v>2457</v>
      </c>
      <c r="F127" s="228" t="s">
        <v>1449</v>
      </c>
      <c r="G127" s="229" t="s">
        <v>2532</v>
      </c>
      <c r="H127" s="228" t="s">
        <v>2457</v>
      </c>
      <c r="I127" s="228" t="s">
        <v>1434</v>
      </c>
      <c r="J127" s="228" t="s">
        <v>2459</v>
      </c>
      <c r="K127" s="228" t="s">
        <v>2533</v>
      </c>
      <c r="L127" s="228" t="s">
        <v>3250</v>
      </c>
    </row>
    <row r="128" spans="1:12" x14ac:dyDescent="0.15">
      <c r="A128" s="228">
        <v>127</v>
      </c>
      <c r="B128" s="228" t="s">
        <v>1405</v>
      </c>
      <c r="C128" s="228" t="s">
        <v>1646</v>
      </c>
      <c r="D128" s="228" t="s">
        <v>2459</v>
      </c>
      <c r="E128" s="228" t="s">
        <v>2457</v>
      </c>
      <c r="F128" s="228" t="s">
        <v>1449</v>
      </c>
      <c r="G128" s="229" t="s">
        <v>2532</v>
      </c>
      <c r="H128" s="228" t="s">
        <v>2457</v>
      </c>
      <c r="I128" s="228" t="s">
        <v>1428</v>
      </c>
      <c r="J128" s="228" t="s">
        <v>2503</v>
      </c>
      <c r="K128" s="228" t="s">
        <v>1059</v>
      </c>
      <c r="L128" s="228" t="s">
        <v>3162</v>
      </c>
    </row>
    <row r="129" spans="1:12" x14ac:dyDescent="0.15">
      <c r="A129" s="228">
        <v>128</v>
      </c>
      <c r="B129" s="228" t="s">
        <v>1405</v>
      </c>
      <c r="C129" s="228" t="s">
        <v>1645</v>
      </c>
      <c r="D129" s="228" t="s">
        <v>1425</v>
      </c>
      <c r="E129" s="228" t="s">
        <v>2409</v>
      </c>
      <c r="F129" s="228" t="s">
        <v>2459</v>
      </c>
      <c r="G129" s="229" t="s">
        <v>1059</v>
      </c>
      <c r="H129" s="228" t="s">
        <v>2436</v>
      </c>
      <c r="I129" s="228" t="s">
        <v>1428</v>
      </c>
      <c r="J129" s="228" t="s">
        <v>1729</v>
      </c>
      <c r="K129" s="228" t="s">
        <v>2399</v>
      </c>
      <c r="L129" s="228" t="s">
        <v>2466</v>
      </c>
    </row>
    <row r="130" spans="1:12" x14ac:dyDescent="0.15">
      <c r="A130" s="228">
        <v>129</v>
      </c>
      <c r="B130" s="228" t="s">
        <v>1405</v>
      </c>
      <c r="C130" s="228" t="s">
        <v>2468</v>
      </c>
      <c r="D130" s="228" t="s">
        <v>1440</v>
      </c>
      <c r="E130" s="228" t="s">
        <v>2073</v>
      </c>
      <c r="F130" s="228" t="s">
        <v>1727</v>
      </c>
      <c r="G130" s="229" t="s">
        <v>1059</v>
      </c>
      <c r="H130" s="228" t="s">
        <v>1442</v>
      </c>
      <c r="I130" s="228" t="s">
        <v>1428</v>
      </c>
      <c r="J130" s="228" t="s">
        <v>2389</v>
      </c>
      <c r="K130" s="228" t="s">
        <v>1059</v>
      </c>
      <c r="L130" s="228" t="s">
        <v>2467</v>
      </c>
    </row>
    <row r="131" spans="1:12" x14ac:dyDescent="0.15">
      <c r="A131" s="228">
        <v>130</v>
      </c>
      <c r="B131" s="228" t="s">
        <v>1405</v>
      </c>
      <c r="C131" s="228" t="s">
        <v>2552</v>
      </c>
      <c r="D131" s="228" t="s">
        <v>2509</v>
      </c>
      <c r="E131" s="228" t="s">
        <v>1451</v>
      </c>
      <c r="F131" s="228" t="s">
        <v>1450</v>
      </c>
      <c r="G131" s="229" t="s">
        <v>1425</v>
      </c>
      <c r="H131" s="228" t="s">
        <v>1451</v>
      </c>
      <c r="I131" s="228" t="s">
        <v>1434</v>
      </c>
      <c r="J131" s="228" t="s">
        <v>1425</v>
      </c>
      <c r="K131" s="228" t="s">
        <v>1059</v>
      </c>
      <c r="L131" s="228" t="s">
        <v>2641</v>
      </c>
    </row>
    <row r="132" spans="1:12" x14ac:dyDescent="0.15">
      <c r="A132" s="228">
        <v>131</v>
      </c>
      <c r="B132" s="228" t="s">
        <v>1406</v>
      </c>
      <c r="C132" s="228" t="s">
        <v>2676</v>
      </c>
      <c r="D132" s="228" t="s">
        <v>2449</v>
      </c>
      <c r="E132" s="228" t="s">
        <v>1451</v>
      </c>
      <c r="F132" s="228" t="s">
        <v>2760</v>
      </c>
      <c r="G132" s="229" t="s">
        <v>1425</v>
      </c>
      <c r="H132" s="228" t="s">
        <v>2677</v>
      </c>
      <c r="I132" s="228" t="s">
        <v>1434</v>
      </c>
      <c r="J132" s="228" t="s">
        <v>1425</v>
      </c>
      <c r="K132" s="228" t="s">
        <v>1059</v>
      </c>
      <c r="L132" s="228" t="s">
        <v>2741</v>
      </c>
    </row>
    <row r="133" spans="1:12" x14ac:dyDescent="0.15">
      <c r="A133" s="228">
        <v>132</v>
      </c>
      <c r="B133" s="228" t="s">
        <v>1406</v>
      </c>
      <c r="C133" s="228" t="s">
        <v>1537</v>
      </c>
      <c r="D133" s="228" t="s">
        <v>1425</v>
      </c>
      <c r="E133" s="228" t="s">
        <v>1451</v>
      </c>
      <c r="F133" s="228" t="s">
        <v>1450</v>
      </c>
      <c r="G133" s="229" t="s">
        <v>1425</v>
      </c>
      <c r="H133" s="228" t="s">
        <v>1451</v>
      </c>
      <c r="I133" s="228" t="s">
        <v>1434</v>
      </c>
      <c r="J133" s="228" t="s">
        <v>1425</v>
      </c>
      <c r="K133" s="228" t="s">
        <v>1059</v>
      </c>
      <c r="L133" s="228" t="s">
        <v>2900</v>
      </c>
    </row>
    <row r="134" spans="1:12" x14ac:dyDescent="0.15">
      <c r="A134" s="228">
        <v>133</v>
      </c>
      <c r="B134" s="228" t="s">
        <v>1406</v>
      </c>
      <c r="C134" s="228" t="s">
        <v>1538</v>
      </c>
      <c r="D134" s="228" t="s">
        <v>1425</v>
      </c>
      <c r="E134" s="228" t="s">
        <v>1451</v>
      </c>
      <c r="F134" s="228" t="s">
        <v>1450</v>
      </c>
      <c r="G134" s="229" t="s">
        <v>1425</v>
      </c>
      <c r="H134" s="228" t="s">
        <v>1451</v>
      </c>
      <c r="I134" s="228" t="s">
        <v>1434</v>
      </c>
      <c r="J134" s="228" t="s">
        <v>1425</v>
      </c>
      <c r="K134" s="228" t="s">
        <v>1059</v>
      </c>
      <c r="L134" s="228" t="s">
        <v>2425</v>
      </c>
    </row>
    <row r="135" spans="1:12" x14ac:dyDescent="0.15">
      <c r="A135" s="228">
        <v>134</v>
      </c>
      <c r="B135" s="228" t="s">
        <v>1406</v>
      </c>
      <c r="C135" s="228" t="s">
        <v>1532</v>
      </c>
      <c r="D135" s="228" t="s">
        <v>1440</v>
      </c>
      <c r="E135" s="228" t="s">
        <v>1451</v>
      </c>
      <c r="F135" s="228" t="s">
        <v>1444</v>
      </c>
      <c r="G135" s="229" t="s">
        <v>1425</v>
      </c>
      <c r="H135" s="228" t="s">
        <v>1442</v>
      </c>
      <c r="I135" s="228" t="s">
        <v>1626</v>
      </c>
      <c r="J135" s="228" t="s">
        <v>1904</v>
      </c>
      <c r="K135" s="228" t="s">
        <v>1059</v>
      </c>
      <c r="L135" s="228" t="s">
        <v>1905</v>
      </c>
    </row>
    <row r="136" spans="1:12" x14ac:dyDescent="0.15">
      <c r="A136" s="228">
        <v>135</v>
      </c>
      <c r="B136" s="228" t="s">
        <v>1406</v>
      </c>
      <c r="C136" s="228" t="s">
        <v>1531</v>
      </c>
      <c r="D136" s="228" t="s">
        <v>1425</v>
      </c>
      <c r="E136" s="228" t="s">
        <v>1451</v>
      </c>
      <c r="F136" s="228" t="s">
        <v>1444</v>
      </c>
      <c r="G136" s="229" t="s">
        <v>1425</v>
      </c>
      <c r="H136" s="228" t="s">
        <v>1433</v>
      </c>
      <c r="I136" s="228" t="s">
        <v>1434</v>
      </c>
      <c r="J136" s="228" t="s">
        <v>1425</v>
      </c>
      <c r="K136" s="228" t="s">
        <v>1059</v>
      </c>
      <c r="L136" s="228" t="s">
        <v>3251</v>
      </c>
    </row>
    <row r="137" spans="1:12" x14ac:dyDescent="0.15">
      <c r="A137" s="228">
        <v>136</v>
      </c>
      <c r="B137" s="228" t="s">
        <v>1406</v>
      </c>
      <c r="C137" s="228" t="s">
        <v>1651</v>
      </c>
      <c r="D137" s="228" t="s">
        <v>2459</v>
      </c>
      <c r="E137" s="228" t="s">
        <v>2514</v>
      </c>
      <c r="F137" s="228" t="s">
        <v>3131</v>
      </c>
      <c r="G137" s="229" t="s">
        <v>2457</v>
      </c>
      <c r="H137" s="228" t="s">
        <v>1737</v>
      </c>
      <c r="I137" s="228" t="s">
        <v>1436</v>
      </c>
      <c r="J137" s="228" t="s">
        <v>2463</v>
      </c>
      <c r="K137" s="228" t="s">
        <v>1059</v>
      </c>
      <c r="L137" s="228" t="s">
        <v>2516</v>
      </c>
    </row>
    <row r="138" spans="1:12" x14ac:dyDescent="0.15">
      <c r="A138" s="228">
        <v>137</v>
      </c>
      <c r="B138" s="228" t="s">
        <v>1406</v>
      </c>
      <c r="C138" s="228" t="s">
        <v>1530</v>
      </c>
      <c r="D138" s="228" t="s">
        <v>1425</v>
      </c>
      <c r="E138" s="228" t="s">
        <v>3122</v>
      </c>
      <c r="F138" s="228" t="s">
        <v>1426</v>
      </c>
      <c r="G138" s="229">
        <v>-0.1</v>
      </c>
      <c r="H138" s="228" t="s">
        <v>3252</v>
      </c>
      <c r="I138" s="228" t="s">
        <v>1428</v>
      </c>
      <c r="J138" s="228" t="s">
        <v>1729</v>
      </c>
      <c r="K138" s="228" t="s">
        <v>1059</v>
      </c>
      <c r="L138" s="228" t="s">
        <v>2426</v>
      </c>
    </row>
    <row r="139" spans="1:12" x14ac:dyDescent="0.15">
      <c r="A139" s="228">
        <v>138</v>
      </c>
      <c r="B139" s="228" t="s">
        <v>1406</v>
      </c>
      <c r="C139" s="228" t="s">
        <v>1612</v>
      </c>
      <c r="D139" s="228" t="s">
        <v>2419</v>
      </c>
      <c r="E139" s="228" t="s">
        <v>2264</v>
      </c>
      <c r="F139" s="228" t="s">
        <v>1426</v>
      </c>
      <c r="G139" s="229">
        <v>-0.15</v>
      </c>
      <c r="H139" s="228" t="s">
        <v>2751</v>
      </c>
      <c r="I139" s="228" t="s">
        <v>1428</v>
      </c>
      <c r="J139" s="228" t="s">
        <v>2389</v>
      </c>
      <c r="K139" s="228" t="s">
        <v>1059</v>
      </c>
      <c r="L139" s="228" t="s">
        <v>2428</v>
      </c>
    </row>
    <row r="140" spans="1:12" x14ac:dyDescent="0.15">
      <c r="A140" s="228">
        <v>139</v>
      </c>
      <c r="B140" s="228" t="s">
        <v>1406</v>
      </c>
      <c r="C140" s="228" t="s">
        <v>1890</v>
      </c>
      <c r="D140" s="228" t="s">
        <v>2459</v>
      </c>
      <c r="E140" s="228" t="s">
        <v>2517</v>
      </c>
      <c r="F140" s="228" t="s">
        <v>2549</v>
      </c>
      <c r="G140" s="229" t="s">
        <v>1059</v>
      </c>
      <c r="H140" s="228" t="s">
        <v>2465</v>
      </c>
      <c r="I140" s="228" t="s">
        <v>1434</v>
      </c>
      <c r="J140" s="228" t="s">
        <v>2459</v>
      </c>
      <c r="K140" s="228" t="s">
        <v>1059</v>
      </c>
      <c r="L140" s="228" t="s">
        <v>3253</v>
      </c>
    </row>
    <row r="141" spans="1:12" x14ac:dyDescent="0.15">
      <c r="A141" s="228">
        <v>140</v>
      </c>
      <c r="B141" s="228" t="s">
        <v>1406</v>
      </c>
      <c r="C141" s="228" t="s">
        <v>1535</v>
      </c>
      <c r="D141" s="228" t="s">
        <v>1702</v>
      </c>
      <c r="E141" s="228" t="s">
        <v>1447</v>
      </c>
      <c r="F141" s="228" t="s">
        <v>1748</v>
      </c>
      <c r="G141" s="229">
        <v>-0.15</v>
      </c>
      <c r="H141" s="228" t="s">
        <v>3163</v>
      </c>
      <c r="I141" s="228" t="s">
        <v>1446</v>
      </c>
      <c r="J141" s="228" t="s">
        <v>2402</v>
      </c>
      <c r="K141" s="228" t="s">
        <v>1829</v>
      </c>
      <c r="L141" s="248" t="s">
        <v>2785</v>
      </c>
    </row>
    <row r="142" spans="1:12" x14ac:dyDescent="0.15">
      <c r="A142" s="228">
        <v>141</v>
      </c>
      <c r="B142" s="228" t="s">
        <v>1407</v>
      </c>
      <c r="C142" s="228" t="s">
        <v>1598</v>
      </c>
      <c r="D142" s="228" t="s">
        <v>1425</v>
      </c>
      <c r="E142" s="228" t="s">
        <v>1451</v>
      </c>
      <c r="F142" s="228" t="s">
        <v>1450</v>
      </c>
      <c r="G142" s="229" t="s">
        <v>1425</v>
      </c>
      <c r="H142" s="228" t="s">
        <v>1451</v>
      </c>
      <c r="I142" s="228" t="s">
        <v>1434</v>
      </c>
      <c r="J142" s="228" t="s">
        <v>1425</v>
      </c>
      <c r="K142" s="228" t="s">
        <v>2430</v>
      </c>
      <c r="L142" s="228" t="s">
        <v>3254</v>
      </c>
    </row>
    <row r="143" spans="1:12" x14ac:dyDescent="0.15">
      <c r="A143" s="228">
        <v>142</v>
      </c>
      <c r="B143" s="228" t="s">
        <v>1407</v>
      </c>
      <c r="C143" s="228" t="s">
        <v>1597</v>
      </c>
      <c r="D143" s="228" t="s">
        <v>2429</v>
      </c>
      <c r="E143" s="228" t="s">
        <v>1451</v>
      </c>
      <c r="F143" s="228" t="s">
        <v>2542</v>
      </c>
      <c r="G143" s="229" t="s">
        <v>1425</v>
      </c>
      <c r="H143" s="228" t="s">
        <v>2465</v>
      </c>
      <c r="I143" s="228" t="s">
        <v>1434</v>
      </c>
      <c r="J143" s="228" t="s">
        <v>1425</v>
      </c>
      <c r="K143" s="228" t="s">
        <v>1059</v>
      </c>
      <c r="L143" s="228" t="s">
        <v>2544</v>
      </c>
    </row>
    <row r="144" spans="1:12" x14ac:dyDescent="0.15">
      <c r="A144" s="228">
        <v>143</v>
      </c>
      <c r="B144" s="228" t="s">
        <v>1407</v>
      </c>
      <c r="C144" s="228" t="s">
        <v>1543</v>
      </c>
      <c r="D144" s="228" t="s">
        <v>1440</v>
      </c>
      <c r="E144" s="228" t="s">
        <v>1451</v>
      </c>
      <c r="F144" s="228" t="s">
        <v>1444</v>
      </c>
      <c r="G144" s="229" t="s">
        <v>1425</v>
      </c>
      <c r="H144" s="228" t="s">
        <v>1442</v>
      </c>
      <c r="I144" s="228" t="s">
        <v>1626</v>
      </c>
      <c r="J144" s="228" t="s">
        <v>1904</v>
      </c>
      <c r="K144" s="228" t="s">
        <v>1059</v>
      </c>
      <c r="L144" s="228" t="s">
        <v>1906</v>
      </c>
    </row>
    <row r="145" spans="1:12" x14ac:dyDescent="0.15">
      <c r="A145" s="228">
        <v>144</v>
      </c>
      <c r="B145" s="228" t="s">
        <v>1407</v>
      </c>
      <c r="C145" s="228" t="s">
        <v>1964</v>
      </c>
      <c r="D145" s="228" t="s">
        <v>1545</v>
      </c>
      <c r="E145" s="228" t="s">
        <v>3164</v>
      </c>
      <c r="F145" s="228" t="s">
        <v>1943</v>
      </c>
      <c r="G145" s="229">
        <v>-0.2</v>
      </c>
      <c r="H145" s="228" t="s">
        <v>1824</v>
      </c>
      <c r="I145" s="228" t="s">
        <v>1815</v>
      </c>
      <c r="J145" s="228" t="s">
        <v>1910</v>
      </c>
      <c r="K145" s="228" t="s">
        <v>1829</v>
      </c>
      <c r="L145" s="228" t="s">
        <v>2709</v>
      </c>
    </row>
    <row r="146" spans="1:12" x14ac:dyDescent="0.15">
      <c r="A146" s="228">
        <v>145</v>
      </c>
      <c r="B146" s="228" t="s">
        <v>1407</v>
      </c>
      <c r="C146" s="228" t="s">
        <v>1596</v>
      </c>
      <c r="D146" s="228" t="s">
        <v>1425</v>
      </c>
      <c r="E146" s="228" t="s">
        <v>2020</v>
      </c>
      <c r="F146" s="228" t="s">
        <v>1438</v>
      </c>
      <c r="G146" s="229" t="s">
        <v>1425</v>
      </c>
      <c r="H146" s="228" t="s">
        <v>1451</v>
      </c>
      <c r="I146" s="228" t="s">
        <v>1434</v>
      </c>
      <c r="J146" s="228" t="s">
        <v>1425</v>
      </c>
      <c r="K146" s="228" t="s">
        <v>2431</v>
      </c>
      <c r="L146" s="228" t="s">
        <v>2543</v>
      </c>
    </row>
    <row r="147" spans="1:12" x14ac:dyDescent="0.15">
      <c r="A147" s="228">
        <v>146</v>
      </c>
      <c r="B147" s="228" t="s">
        <v>1407</v>
      </c>
      <c r="C147" s="228" t="s">
        <v>2595</v>
      </c>
      <c r="D147" s="228" t="s">
        <v>2499</v>
      </c>
      <c r="E147" s="228" t="s">
        <v>3183</v>
      </c>
      <c r="F147" s="228" t="s">
        <v>1734</v>
      </c>
      <c r="G147" s="229">
        <v>-0.1</v>
      </c>
      <c r="H147" s="228" t="s">
        <v>2465</v>
      </c>
      <c r="I147" s="228" t="s">
        <v>2523</v>
      </c>
      <c r="J147" s="228" t="s">
        <v>2473</v>
      </c>
      <c r="K147" s="228" t="s">
        <v>1059</v>
      </c>
      <c r="L147" s="228" t="s">
        <v>2596</v>
      </c>
    </row>
    <row r="148" spans="1:12" x14ac:dyDescent="0.15">
      <c r="A148" s="228">
        <v>147</v>
      </c>
      <c r="B148" s="228" t="s">
        <v>1407</v>
      </c>
      <c r="C148" s="228" t="s">
        <v>3255</v>
      </c>
      <c r="D148" s="228" t="s">
        <v>2499</v>
      </c>
      <c r="E148" s="228" t="s">
        <v>3183</v>
      </c>
      <c r="F148" s="228" t="s">
        <v>1734</v>
      </c>
      <c r="G148" s="229">
        <v>-0.1</v>
      </c>
      <c r="H148" s="228" t="s">
        <v>2457</v>
      </c>
      <c r="I148" s="228" t="s">
        <v>2523</v>
      </c>
      <c r="J148" s="228" t="s">
        <v>2473</v>
      </c>
      <c r="K148" s="228" t="s">
        <v>1059</v>
      </c>
      <c r="L148" s="228" t="s">
        <v>2553</v>
      </c>
    </row>
    <row r="149" spans="1:12" x14ac:dyDescent="0.15">
      <c r="A149" s="228">
        <v>148</v>
      </c>
      <c r="B149" s="228" t="s">
        <v>1407</v>
      </c>
      <c r="C149" s="228" t="s">
        <v>1544</v>
      </c>
      <c r="D149" s="228" t="s">
        <v>1545</v>
      </c>
      <c r="E149" s="228" t="s">
        <v>1440</v>
      </c>
      <c r="F149" s="228" t="s">
        <v>1426</v>
      </c>
      <c r="G149" s="229">
        <v>-0.1</v>
      </c>
      <c r="H149" s="228" t="s">
        <v>1456</v>
      </c>
      <c r="I149" s="228" t="s">
        <v>1457</v>
      </c>
      <c r="J149" s="228" t="s">
        <v>2389</v>
      </c>
      <c r="K149" s="228" t="s">
        <v>1718</v>
      </c>
      <c r="L149" s="228" t="s">
        <v>2545</v>
      </c>
    </row>
    <row r="150" spans="1:12" x14ac:dyDescent="0.15">
      <c r="A150" s="228">
        <v>149</v>
      </c>
      <c r="B150" s="228" t="s">
        <v>1407</v>
      </c>
      <c r="C150" s="228" t="s">
        <v>1553</v>
      </c>
      <c r="D150" s="228" t="s">
        <v>1440</v>
      </c>
      <c r="E150" s="228" t="s">
        <v>2020</v>
      </c>
      <c r="F150" s="228" t="s">
        <v>1426</v>
      </c>
      <c r="G150" s="229">
        <v>-0.15</v>
      </c>
      <c r="H150" s="228" t="s">
        <v>1442</v>
      </c>
      <c r="I150" s="228" t="s">
        <v>1457</v>
      </c>
      <c r="J150" s="228" t="s">
        <v>2402</v>
      </c>
      <c r="K150" s="228" t="s">
        <v>1975</v>
      </c>
      <c r="L150" s="228" t="s">
        <v>1554</v>
      </c>
    </row>
    <row r="151" spans="1:12" x14ac:dyDescent="0.15">
      <c r="A151" s="228">
        <v>150</v>
      </c>
      <c r="B151" s="228" t="s">
        <v>1407</v>
      </c>
      <c r="C151" s="228" t="s">
        <v>2470</v>
      </c>
      <c r="D151" s="228" t="s">
        <v>1440</v>
      </c>
      <c r="E151" s="228" t="s">
        <v>1936</v>
      </c>
      <c r="F151" s="228" t="s">
        <v>2459</v>
      </c>
      <c r="G151" s="229" t="s">
        <v>2399</v>
      </c>
      <c r="H151" s="228" t="s">
        <v>1059</v>
      </c>
      <c r="I151" s="228" t="s">
        <v>1434</v>
      </c>
      <c r="J151" s="228" t="s">
        <v>1425</v>
      </c>
      <c r="K151" s="228" t="s">
        <v>2399</v>
      </c>
      <c r="L151" s="228" t="s">
        <v>3165</v>
      </c>
    </row>
    <row r="152" spans="1:12" x14ac:dyDescent="0.15">
      <c r="A152" s="228">
        <v>151</v>
      </c>
      <c r="B152" s="228" t="s">
        <v>1408</v>
      </c>
      <c r="C152" s="228" t="s">
        <v>2234</v>
      </c>
      <c r="D152" s="228" t="s">
        <v>2137</v>
      </c>
      <c r="E152" s="228" t="s">
        <v>2084</v>
      </c>
      <c r="F152" s="228" t="s">
        <v>1726</v>
      </c>
      <c r="G152" s="229" t="s">
        <v>2086</v>
      </c>
      <c r="H152" s="228" t="s">
        <v>2160</v>
      </c>
      <c r="I152" s="228" t="s">
        <v>1434</v>
      </c>
      <c r="J152" s="228" t="s">
        <v>2086</v>
      </c>
      <c r="K152" s="228" t="s">
        <v>1829</v>
      </c>
      <c r="L152" s="228" t="s">
        <v>2235</v>
      </c>
    </row>
    <row r="153" spans="1:12" x14ac:dyDescent="0.15">
      <c r="A153" s="228">
        <v>152</v>
      </c>
      <c r="B153" s="228" t="s">
        <v>1408</v>
      </c>
      <c r="C153" s="228" t="s">
        <v>2227</v>
      </c>
      <c r="D153" s="228" t="s">
        <v>1425</v>
      </c>
      <c r="E153" s="228" t="s">
        <v>3113</v>
      </c>
      <c r="F153" s="228" t="s">
        <v>1426</v>
      </c>
      <c r="G153" s="229">
        <v>-0.1</v>
      </c>
      <c r="H153" s="228" t="s">
        <v>1433</v>
      </c>
      <c r="I153" s="228" t="s">
        <v>1428</v>
      </c>
      <c r="J153" s="228" t="s">
        <v>1729</v>
      </c>
      <c r="K153" s="228" t="s">
        <v>1059</v>
      </c>
      <c r="L153" s="228" t="s">
        <v>3256</v>
      </c>
    </row>
    <row r="154" spans="1:12" x14ac:dyDescent="0.15">
      <c r="A154" s="228">
        <v>153</v>
      </c>
      <c r="B154" s="228" t="s">
        <v>1408</v>
      </c>
      <c r="C154" s="228" t="s">
        <v>3166</v>
      </c>
      <c r="D154" s="228" t="s">
        <v>2086</v>
      </c>
      <c r="E154" s="228" t="s">
        <v>3113</v>
      </c>
      <c r="F154" s="228" t="s">
        <v>2097</v>
      </c>
      <c r="G154" s="229">
        <v>-0.15</v>
      </c>
      <c r="H154" s="228" t="s">
        <v>2084</v>
      </c>
      <c r="I154" s="228" t="s">
        <v>1428</v>
      </c>
      <c r="J154" s="228" t="s">
        <v>2098</v>
      </c>
      <c r="K154" s="228" t="s">
        <v>1059</v>
      </c>
      <c r="L154" s="228" t="s">
        <v>2228</v>
      </c>
    </row>
    <row r="155" spans="1:12" x14ac:dyDescent="0.15">
      <c r="A155" s="228">
        <v>154</v>
      </c>
      <c r="B155" s="228" t="s">
        <v>1408</v>
      </c>
      <c r="C155" s="228" t="s">
        <v>2208</v>
      </c>
      <c r="D155" s="228" t="s">
        <v>2086</v>
      </c>
      <c r="E155" s="228" t="s">
        <v>2209</v>
      </c>
      <c r="F155" s="228" t="s">
        <v>2097</v>
      </c>
      <c r="G155" s="229" t="s">
        <v>1059</v>
      </c>
      <c r="H155" s="228" t="s">
        <v>1737</v>
      </c>
      <c r="I155" s="228" t="s">
        <v>1428</v>
      </c>
      <c r="J155" s="228" t="s">
        <v>2090</v>
      </c>
      <c r="K155" s="228" t="s">
        <v>1975</v>
      </c>
      <c r="L155" s="228" t="s">
        <v>2210</v>
      </c>
    </row>
    <row r="156" spans="1:12" x14ac:dyDescent="0.15">
      <c r="A156" s="228">
        <v>155</v>
      </c>
      <c r="B156" s="228" t="s">
        <v>1408</v>
      </c>
      <c r="C156" s="228" t="s">
        <v>1462</v>
      </c>
      <c r="D156" s="228" t="s">
        <v>1425</v>
      </c>
      <c r="E156" s="228" t="s">
        <v>2231</v>
      </c>
      <c r="F156" s="228" t="s">
        <v>1432</v>
      </c>
      <c r="G156" s="229" t="s">
        <v>1059</v>
      </c>
      <c r="H156" s="228" t="s">
        <v>2200</v>
      </c>
      <c r="I156" s="228" t="s">
        <v>1434</v>
      </c>
      <c r="J156" s="228" t="s">
        <v>1425</v>
      </c>
      <c r="K156" s="228" t="s">
        <v>1059</v>
      </c>
      <c r="L156" s="228" t="s">
        <v>2478</v>
      </c>
    </row>
    <row r="157" spans="1:12" x14ac:dyDescent="0.15">
      <c r="A157" s="228">
        <v>156</v>
      </c>
      <c r="B157" s="228" t="s">
        <v>1408</v>
      </c>
      <c r="C157" s="228" t="s">
        <v>2205</v>
      </c>
      <c r="D157" s="228" t="s">
        <v>1425</v>
      </c>
      <c r="E157" s="228" t="s">
        <v>1451</v>
      </c>
      <c r="F157" s="228" t="s">
        <v>1822</v>
      </c>
      <c r="G157" s="229" t="s">
        <v>1425</v>
      </c>
      <c r="H157" s="228" t="s">
        <v>2114</v>
      </c>
      <c r="I157" s="228" t="s">
        <v>1434</v>
      </c>
      <c r="J157" s="228" t="s">
        <v>1451</v>
      </c>
      <c r="K157" s="228" t="s">
        <v>1718</v>
      </c>
      <c r="L157" s="228" t="s">
        <v>2206</v>
      </c>
    </row>
    <row r="158" spans="1:12" x14ac:dyDescent="0.15">
      <c r="A158" s="228">
        <v>157</v>
      </c>
      <c r="B158" s="228" t="s">
        <v>1408</v>
      </c>
      <c r="C158" s="228" t="s">
        <v>2204</v>
      </c>
      <c r="D158" s="228" t="s">
        <v>1425</v>
      </c>
      <c r="E158" s="228" t="s">
        <v>1770</v>
      </c>
      <c r="F158" s="228" t="s">
        <v>1779</v>
      </c>
      <c r="G158" s="229" t="s">
        <v>2086</v>
      </c>
      <c r="H158" s="228" t="s">
        <v>2201</v>
      </c>
      <c r="I158" s="228" t="s">
        <v>1434</v>
      </c>
      <c r="J158" s="228" t="s">
        <v>1425</v>
      </c>
      <c r="K158" s="228" t="s">
        <v>1718</v>
      </c>
      <c r="L158" s="228" t="s">
        <v>2202</v>
      </c>
    </row>
    <row r="159" spans="1:12" x14ac:dyDescent="0.15">
      <c r="A159" s="228">
        <v>158</v>
      </c>
      <c r="B159" s="228" t="s">
        <v>1408</v>
      </c>
      <c r="C159" s="228" t="s">
        <v>2203</v>
      </c>
      <c r="D159" s="228" t="s">
        <v>2092</v>
      </c>
      <c r="E159" s="228" t="s">
        <v>1451</v>
      </c>
      <c r="F159" s="228" t="s">
        <v>1449</v>
      </c>
      <c r="G159" s="229" t="s">
        <v>1425</v>
      </c>
      <c r="H159" s="228" t="s">
        <v>2084</v>
      </c>
      <c r="I159" s="228" t="s">
        <v>1434</v>
      </c>
      <c r="J159" s="228" t="s">
        <v>1451</v>
      </c>
      <c r="K159" s="228" t="s">
        <v>1965</v>
      </c>
      <c r="L159" s="228" t="s">
        <v>3167</v>
      </c>
    </row>
    <row r="160" spans="1:12" x14ac:dyDescent="0.15">
      <c r="A160" s="228">
        <v>159</v>
      </c>
      <c r="B160" s="228" t="s">
        <v>1408</v>
      </c>
      <c r="C160" s="228" t="s">
        <v>1619</v>
      </c>
      <c r="D160" s="228" t="s">
        <v>2086</v>
      </c>
      <c r="E160" s="228" t="s">
        <v>2190</v>
      </c>
      <c r="F160" s="228" t="s">
        <v>2112</v>
      </c>
      <c r="G160" s="229">
        <v>-0.1</v>
      </c>
      <c r="H160" s="228" t="s">
        <v>2084</v>
      </c>
      <c r="I160" s="228" t="s">
        <v>2087</v>
      </c>
      <c r="J160" s="228" t="s">
        <v>2086</v>
      </c>
      <c r="K160" s="228" t="s">
        <v>1059</v>
      </c>
      <c r="L160" s="228" t="s">
        <v>2207</v>
      </c>
    </row>
    <row r="161" spans="1:12" x14ac:dyDescent="0.15">
      <c r="A161" s="228">
        <v>160</v>
      </c>
      <c r="B161" s="228" t="s">
        <v>1408</v>
      </c>
      <c r="C161" s="228" t="s">
        <v>2230</v>
      </c>
      <c r="D161" s="228" t="s">
        <v>2086</v>
      </c>
      <c r="E161" s="228" t="s">
        <v>2190</v>
      </c>
      <c r="F161" s="228" t="s">
        <v>2086</v>
      </c>
      <c r="G161" s="229">
        <v>-0.1</v>
      </c>
      <c r="H161" s="228" t="s">
        <v>1737</v>
      </c>
      <c r="I161" s="228" t="s">
        <v>2086</v>
      </c>
      <c r="J161" s="228" t="s">
        <v>2086</v>
      </c>
      <c r="K161" s="228" t="s">
        <v>1059</v>
      </c>
      <c r="L161" s="228" t="s">
        <v>3257</v>
      </c>
    </row>
    <row r="162" spans="1:12" x14ac:dyDescent="0.15">
      <c r="A162" s="228">
        <v>161</v>
      </c>
      <c r="B162" s="228" t="s">
        <v>1408</v>
      </c>
      <c r="C162" s="228" t="s">
        <v>1649</v>
      </c>
      <c r="D162" s="228" t="s">
        <v>1702</v>
      </c>
      <c r="E162" s="228" t="s">
        <v>2211</v>
      </c>
      <c r="F162" s="228" t="s">
        <v>2086</v>
      </c>
      <c r="G162" s="229" t="s">
        <v>1059</v>
      </c>
      <c r="H162" s="228" t="s">
        <v>2100</v>
      </c>
      <c r="I162" s="228" t="s">
        <v>2086</v>
      </c>
      <c r="J162" s="228" t="s">
        <v>2086</v>
      </c>
      <c r="K162" s="228" t="s">
        <v>2212</v>
      </c>
      <c r="L162" s="228" t="s">
        <v>3258</v>
      </c>
    </row>
    <row r="163" spans="1:12" x14ac:dyDescent="0.15">
      <c r="A163" s="228">
        <v>162</v>
      </c>
      <c r="B163" s="228" t="s">
        <v>1408</v>
      </c>
      <c r="C163" s="228" t="s">
        <v>1663</v>
      </c>
      <c r="D163" s="228" t="s">
        <v>2213</v>
      </c>
      <c r="E163" s="228" t="s">
        <v>2190</v>
      </c>
      <c r="F163" s="228" t="s">
        <v>2097</v>
      </c>
      <c r="G163" s="229">
        <v>-0.25</v>
      </c>
      <c r="H163" s="228" t="s">
        <v>1737</v>
      </c>
      <c r="I163" s="228" t="s">
        <v>2138</v>
      </c>
      <c r="J163" s="228" t="s">
        <v>2090</v>
      </c>
      <c r="K163" s="228" t="s">
        <v>2214</v>
      </c>
      <c r="L163" s="228" t="s">
        <v>3259</v>
      </c>
    </row>
    <row r="164" spans="1:12" x14ac:dyDescent="0.15">
      <c r="A164" s="228">
        <v>163</v>
      </c>
      <c r="B164" s="228" t="s">
        <v>1408</v>
      </c>
      <c r="C164" s="228" t="s">
        <v>1664</v>
      </c>
      <c r="D164" s="228" t="s">
        <v>2213</v>
      </c>
      <c r="E164" s="228" t="s">
        <v>2190</v>
      </c>
      <c r="F164" s="228" t="s">
        <v>2097</v>
      </c>
      <c r="G164" s="229">
        <v>-0.15</v>
      </c>
      <c r="H164" s="228" t="s">
        <v>2219</v>
      </c>
      <c r="I164" s="228" t="s">
        <v>2138</v>
      </c>
      <c r="J164" s="228" t="s">
        <v>2090</v>
      </c>
      <c r="K164" s="228" t="s">
        <v>1059</v>
      </c>
      <c r="L164" s="228" t="s">
        <v>2215</v>
      </c>
    </row>
    <row r="165" spans="1:12" x14ac:dyDescent="0.15">
      <c r="A165" s="228">
        <v>164</v>
      </c>
      <c r="B165" s="228" t="s">
        <v>1408</v>
      </c>
      <c r="C165" s="228" t="s">
        <v>1667</v>
      </c>
      <c r="D165" s="228" t="s">
        <v>2213</v>
      </c>
      <c r="E165" s="228" t="s">
        <v>2190</v>
      </c>
      <c r="F165" s="228" t="s">
        <v>2097</v>
      </c>
      <c r="G165" s="229">
        <v>-0.25</v>
      </c>
      <c r="H165" s="228" t="s">
        <v>2221</v>
      </c>
      <c r="I165" s="228" t="s">
        <v>2138</v>
      </c>
      <c r="J165" s="228" t="s">
        <v>2090</v>
      </c>
      <c r="K165" s="228" t="s">
        <v>1965</v>
      </c>
      <c r="L165" s="228" t="s">
        <v>2220</v>
      </c>
    </row>
    <row r="166" spans="1:12" x14ac:dyDescent="0.15">
      <c r="A166" s="228">
        <v>165</v>
      </c>
      <c r="B166" s="228" t="s">
        <v>1408</v>
      </c>
      <c r="C166" s="228" t="s">
        <v>2218</v>
      </c>
      <c r="D166" s="228" t="s">
        <v>2213</v>
      </c>
      <c r="E166" s="228" t="s">
        <v>2190</v>
      </c>
      <c r="F166" s="228" t="s">
        <v>2097</v>
      </c>
      <c r="G166" s="229">
        <v>-0.2</v>
      </c>
      <c r="H166" s="228" t="s">
        <v>2100</v>
      </c>
      <c r="I166" s="228" t="s">
        <v>2138</v>
      </c>
      <c r="J166" s="228" t="s">
        <v>2090</v>
      </c>
      <c r="K166" s="228" t="s">
        <v>1059</v>
      </c>
      <c r="L166" s="228" t="s">
        <v>3260</v>
      </c>
    </row>
    <row r="167" spans="1:12" x14ac:dyDescent="0.15">
      <c r="A167" s="228">
        <v>166</v>
      </c>
      <c r="B167" s="228" t="s">
        <v>1408</v>
      </c>
      <c r="C167" s="228" t="s">
        <v>1666</v>
      </c>
      <c r="D167" s="228" t="s">
        <v>2213</v>
      </c>
      <c r="E167" s="228" t="s">
        <v>2190</v>
      </c>
      <c r="F167" s="228" t="s">
        <v>2097</v>
      </c>
      <c r="G167" s="229">
        <v>-0.1</v>
      </c>
      <c r="H167" s="228" t="s">
        <v>2226</v>
      </c>
      <c r="I167" s="228" t="s">
        <v>2138</v>
      </c>
      <c r="J167" s="228" t="s">
        <v>2090</v>
      </c>
      <c r="K167" s="228" t="s">
        <v>1059</v>
      </c>
      <c r="L167" s="228" t="s">
        <v>2216</v>
      </c>
    </row>
    <row r="168" spans="1:12" x14ac:dyDescent="0.15">
      <c r="A168" s="228">
        <v>167</v>
      </c>
      <c r="B168" s="228" t="s">
        <v>1408</v>
      </c>
      <c r="C168" s="228" t="s">
        <v>1665</v>
      </c>
      <c r="D168" s="228" t="s">
        <v>2213</v>
      </c>
      <c r="E168" s="228" t="s">
        <v>2190</v>
      </c>
      <c r="F168" s="228" t="s">
        <v>2097</v>
      </c>
      <c r="G168" s="229">
        <v>-0.1</v>
      </c>
      <c r="H168" s="228" t="s">
        <v>1737</v>
      </c>
      <c r="I168" s="228" t="s">
        <v>2138</v>
      </c>
      <c r="J168" s="228" t="s">
        <v>2117</v>
      </c>
      <c r="K168" s="228" t="s">
        <v>1059</v>
      </c>
      <c r="L168" s="228" t="s">
        <v>3261</v>
      </c>
    </row>
    <row r="169" spans="1:12" x14ac:dyDescent="0.15">
      <c r="A169" s="228">
        <v>168</v>
      </c>
      <c r="B169" s="228" t="s">
        <v>1408</v>
      </c>
      <c r="C169" s="228" t="s">
        <v>1668</v>
      </c>
      <c r="D169" s="228" t="s">
        <v>2213</v>
      </c>
      <c r="E169" s="228" t="s">
        <v>2190</v>
      </c>
      <c r="F169" s="228" t="s">
        <v>2097</v>
      </c>
      <c r="G169" s="229">
        <v>-0.1</v>
      </c>
      <c r="H169" s="228" t="s">
        <v>2100</v>
      </c>
      <c r="I169" s="228" t="s">
        <v>2138</v>
      </c>
      <c r="J169" s="228" t="s">
        <v>2117</v>
      </c>
      <c r="K169" s="228" t="s">
        <v>1059</v>
      </c>
      <c r="L169" s="228" t="s">
        <v>2217</v>
      </c>
    </row>
    <row r="170" spans="1:12" x14ac:dyDescent="0.15">
      <c r="A170" s="228">
        <v>169</v>
      </c>
      <c r="B170" s="228" t="s">
        <v>1408</v>
      </c>
      <c r="C170" s="228" t="s">
        <v>2236</v>
      </c>
      <c r="D170" s="228" t="s">
        <v>1423</v>
      </c>
      <c r="E170" s="228" t="s">
        <v>2084</v>
      </c>
      <c r="F170" s="228" t="s">
        <v>2237</v>
      </c>
      <c r="G170" s="229" t="s">
        <v>2086</v>
      </c>
      <c r="H170" s="228" t="s">
        <v>1730</v>
      </c>
      <c r="I170" s="228" t="s">
        <v>1434</v>
      </c>
      <c r="J170" s="228" t="s">
        <v>2086</v>
      </c>
      <c r="K170" s="228" t="s">
        <v>1965</v>
      </c>
      <c r="L170" s="228" t="s">
        <v>2238</v>
      </c>
    </row>
    <row r="171" spans="1:12" x14ac:dyDescent="0.15">
      <c r="A171" s="228">
        <v>170</v>
      </c>
      <c r="B171" s="228" t="s">
        <v>1408</v>
      </c>
      <c r="C171" s="228" t="s">
        <v>2241</v>
      </c>
      <c r="D171" s="228" t="s">
        <v>1424</v>
      </c>
      <c r="E171" s="228" t="s">
        <v>1059</v>
      </c>
      <c r="F171" s="228" t="s">
        <v>1449</v>
      </c>
      <c r="G171" s="229" t="s">
        <v>685</v>
      </c>
      <c r="H171" s="228" t="s">
        <v>1059</v>
      </c>
      <c r="I171" s="228" t="s">
        <v>1434</v>
      </c>
      <c r="J171" s="228" t="s">
        <v>685</v>
      </c>
      <c r="K171" s="228" t="s">
        <v>1965</v>
      </c>
      <c r="L171" s="228" t="s">
        <v>2240</v>
      </c>
    </row>
    <row r="172" spans="1:12" x14ac:dyDescent="0.15">
      <c r="A172" s="228">
        <v>171</v>
      </c>
      <c r="B172" s="228" t="s">
        <v>1409</v>
      </c>
      <c r="C172" s="228" t="s">
        <v>1940</v>
      </c>
      <c r="D172" s="228" t="s">
        <v>1545</v>
      </c>
      <c r="E172" s="228" t="s">
        <v>2457</v>
      </c>
      <c r="F172" s="228" t="s">
        <v>1943</v>
      </c>
      <c r="G172" s="229" t="s">
        <v>685</v>
      </c>
      <c r="H172" s="228" t="s">
        <v>1927</v>
      </c>
      <c r="I172" s="228" t="s">
        <v>1434</v>
      </c>
      <c r="J172" s="228" t="s">
        <v>1910</v>
      </c>
      <c r="K172" s="228" t="s">
        <v>1059</v>
      </c>
      <c r="L172" s="228" t="s">
        <v>3181</v>
      </c>
    </row>
    <row r="173" spans="1:12" x14ac:dyDescent="0.15">
      <c r="A173" s="228">
        <v>172</v>
      </c>
      <c r="B173" s="228" t="s">
        <v>1409</v>
      </c>
      <c r="C173" s="228" t="s">
        <v>1919</v>
      </c>
      <c r="D173" s="228" t="s">
        <v>1440</v>
      </c>
      <c r="E173" s="228" t="s">
        <v>3180</v>
      </c>
      <c r="F173" s="228" t="s">
        <v>1426</v>
      </c>
      <c r="G173" s="229">
        <v>-0.1</v>
      </c>
      <c r="H173" s="228" t="s">
        <v>1927</v>
      </c>
      <c r="I173" s="228" t="s">
        <v>1428</v>
      </c>
      <c r="J173" s="228" t="s">
        <v>1926</v>
      </c>
      <c r="K173" s="228" t="s">
        <v>1059</v>
      </c>
      <c r="L173" s="228" t="s">
        <v>3182</v>
      </c>
    </row>
    <row r="174" spans="1:12" x14ac:dyDescent="0.15">
      <c r="A174" s="228">
        <v>173</v>
      </c>
      <c r="B174" s="228" t="s">
        <v>1409</v>
      </c>
      <c r="C174" s="228" t="s">
        <v>1923</v>
      </c>
      <c r="D174" s="228" t="s">
        <v>1440</v>
      </c>
      <c r="E174" s="228" t="s">
        <v>3180</v>
      </c>
      <c r="F174" s="228" t="s">
        <v>1426</v>
      </c>
      <c r="G174" s="229">
        <v>-0.1</v>
      </c>
      <c r="H174" s="228" t="s">
        <v>1930</v>
      </c>
      <c r="I174" s="228" t="s">
        <v>1428</v>
      </c>
      <c r="J174" s="228" t="s">
        <v>1928</v>
      </c>
      <c r="K174" s="228" t="s">
        <v>1059</v>
      </c>
      <c r="L174" s="228" t="s">
        <v>1932</v>
      </c>
    </row>
    <row r="175" spans="1:12" x14ac:dyDescent="0.15">
      <c r="A175" s="228">
        <v>174</v>
      </c>
      <c r="B175" s="228" t="s">
        <v>1409</v>
      </c>
      <c r="C175" s="228" t="s">
        <v>1920</v>
      </c>
      <c r="D175" s="228" t="s">
        <v>1440</v>
      </c>
      <c r="E175" s="228" t="s">
        <v>3180</v>
      </c>
      <c r="F175" s="228" t="s">
        <v>1426</v>
      </c>
      <c r="G175" s="229">
        <v>-0.2</v>
      </c>
      <c r="H175" s="228" t="s">
        <v>1912</v>
      </c>
      <c r="I175" s="228" t="s">
        <v>1428</v>
      </c>
      <c r="J175" s="228" t="s">
        <v>1928</v>
      </c>
      <c r="K175" s="228" t="s">
        <v>1059</v>
      </c>
      <c r="L175" s="228" t="s">
        <v>3262</v>
      </c>
    </row>
    <row r="176" spans="1:12" x14ac:dyDescent="0.15">
      <c r="A176" s="228">
        <v>175</v>
      </c>
      <c r="B176" s="228" t="s">
        <v>1409</v>
      </c>
      <c r="C176" s="228" t="s">
        <v>1924</v>
      </c>
      <c r="D176" s="228" t="s">
        <v>1440</v>
      </c>
      <c r="E176" s="228" t="s">
        <v>3180</v>
      </c>
      <c r="F176" s="228" t="s">
        <v>1426</v>
      </c>
      <c r="G176" s="229">
        <v>-0.1</v>
      </c>
      <c r="H176" s="228" t="s">
        <v>1930</v>
      </c>
      <c r="I176" s="228" t="s">
        <v>1428</v>
      </c>
      <c r="J176" s="228" t="s">
        <v>1926</v>
      </c>
      <c r="K176" s="228" t="s">
        <v>1059</v>
      </c>
      <c r="L176" s="228" t="s">
        <v>2061</v>
      </c>
    </row>
    <row r="177" spans="1:12" x14ac:dyDescent="0.15">
      <c r="A177" s="228">
        <v>176</v>
      </c>
      <c r="B177" s="228" t="s">
        <v>1409</v>
      </c>
      <c r="C177" s="228" t="s">
        <v>1921</v>
      </c>
      <c r="D177" s="228" t="s">
        <v>1440</v>
      </c>
      <c r="E177" s="228" t="s">
        <v>3180</v>
      </c>
      <c r="F177" s="228" t="s">
        <v>1426</v>
      </c>
      <c r="G177" s="229">
        <v>-0.1</v>
      </c>
      <c r="H177" s="228" t="s">
        <v>1927</v>
      </c>
      <c r="I177" s="228" t="s">
        <v>1428</v>
      </c>
      <c r="J177" s="228" t="s">
        <v>1928</v>
      </c>
      <c r="K177" s="228" t="s">
        <v>1059</v>
      </c>
      <c r="L177" s="228" t="s">
        <v>1931</v>
      </c>
    </row>
    <row r="178" spans="1:12" x14ac:dyDescent="0.15">
      <c r="A178" s="228">
        <v>177</v>
      </c>
      <c r="B178" s="228" t="s">
        <v>1409</v>
      </c>
      <c r="C178" s="228" t="s">
        <v>1922</v>
      </c>
      <c r="D178" s="228" t="s">
        <v>1440</v>
      </c>
      <c r="E178" s="228" t="s">
        <v>3180</v>
      </c>
      <c r="F178" s="228" t="s">
        <v>1426</v>
      </c>
      <c r="G178" s="229">
        <v>-0.3</v>
      </c>
      <c r="H178" s="228" t="s">
        <v>1934</v>
      </c>
      <c r="I178" s="228" t="s">
        <v>1436</v>
      </c>
      <c r="J178" s="228" t="s">
        <v>1929</v>
      </c>
      <c r="K178" s="228" t="s">
        <v>1718</v>
      </c>
      <c r="L178" s="228" t="s">
        <v>1933</v>
      </c>
    </row>
    <row r="179" spans="1:12" x14ac:dyDescent="0.15">
      <c r="A179" s="228">
        <v>178</v>
      </c>
      <c r="B179" s="228" t="s">
        <v>1409</v>
      </c>
      <c r="C179" s="228" t="s">
        <v>1925</v>
      </c>
      <c r="D179" s="228" t="s">
        <v>1935</v>
      </c>
      <c r="E179" s="228" t="s">
        <v>3180</v>
      </c>
      <c r="F179" s="228" t="s">
        <v>1937</v>
      </c>
      <c r="G179" s="229">
        <v>-0.2</v>
      </c>
      <c r="H179" s="228" t="s">
        <v>1788</v>
      </c>
      <c r="I179" s="228" t="s">
        <v>1428</v>
      </c>
      <c r="J179" s="228" t="s">
        <v>1914</v>
      </c>
      <c r="K179" s="228" t="s">
        <v>1059</v>
      </c>
      <c r="L179" s="228" t="s">
        <v>1938</v>
      </c>
    </row>
    <row r="180" spans="1:12" x14ac:dyDescent="0.15">
      <c r="A180" s="228">
        <v>179</v>
      </c>
      <c r="B180" s="228" t="s">
        <v>1409</v>
      </c>
      <c r="C180" s="228" t="s">
        <v>1955</v>
      </c>
      <c r="D180" s="228" t="s">
        <v>1440</v>
      </c>
      <c r="E180" s="228" t="s">
        <v>3136</v>
      </c>
      <c r="F180" s="228" t="s">
        <v>1426</v>
      </c>
      <c r="G180" s="229">
        <v>-0.15</v>
      </c>
      <c r="H180" s="228" t="s">
        <v>1427</v>
      </c>
      <c r="I180" s="228" t="s">
        <v>1729</v>
      </c>
      <c r="J180" s="228" t="s">
        <v>1425</v>
      </c>
      <c r="K180" s="228" t="s">
        <v>1059</v>
      </c>
      <c r="L180" s="228" t="s">
        <v>2747</v>
      </c>
    </row>
    <row r="181" spans="1:12" x14ac:dyDescent="0.15">
      <c r="A181" s="228">
        <v>180</v>
      </c>
      <c r="B181" s="228" t="s">
        <v>1409</v>
      </c>
      <c r="C181" s="228" t="s">
        <v>1953</v>
      </c>
      <c r="D181" s="228" t="s">
        <v>1545</v>
      </c>
      <c r="E181" s="228" t="s">
        <v>1440</v>
      </c>
      <c r="F181" s="228" t="s">
        <v>1937</v>
      </c>
      <c r="G181" s="229">
        <v>-0.15</v>
      </c>
      <c r="H181" s="228" t="s">
        <v>1785</v>
      </c>
      <c r="I181" s="228" t="s">
        <v>1428</v>
      </c>
      <c r="J181" s="228" t="s">
        <v>1929</v>
      </c>
      <c r="K181" s="228" t="s">
        <v>1059</v>
      </c>
      <c r="L181" s="228" t="s">
        <v>3263</v>
      </c>
    </row>
    <row r="182" spans="1:12" x14ac:dyDescent="0.15">
      <c r="A182" s="228">
        <v>181</v>
      </c>
      <c r="B182" s="228" t="s">
        <v>1409</v>
      </c>
      <c r="C182" s="228" t="s">
        <v>1959</v>
      </c>
      <c r="D182" s="228" t="s">
        <v>1945</v>
      </c>
      <c r="E182" s="228" t="s">
        <v>3164</v>
      </c>
      <c r="F182" s="228" t="s">
        <v>1937</v>
      </c>
      <c r="G182" s="229">
        <v>-0.15</v>
      </c>
      <c r="H182" s="228" t="s">
        <v>3667</v>
      </c>
      <c r="I182" s="228" t="s">
        <v>1428</v>
      </c>
      <c r="J182" s="228" t="s">
        <v>1929</v>
      </c>
      <c r="K182" s="228" t="s">
        <v>1059</v>
      </c>
      <c r="L182" s="228" t="s">
        <v>1960</v>
      </c>
    </row>
    <row r="183" spans="1:12" x14ac:dyDescent="0.15">
      <c r="A183" s="228">
        <v>182</v>
      </c>
      <c r="B183" s="228" t="s">
        <v>1409</v>
      </c>
      <c r="C183" s="228" t="s">
        <v>3264</v>
      </c>
      <c r="D183" s="228" t="s">
        <v>1545</v>
      </c>
      <c r="E183" s="228" t="s">
        <v>3136</v>
      </c>
      <c r="F183" s="228" t="s">
        <v>2161</v>
      </c>
      <c r="G183" s="229">
        <v>-0.1</v>
      </c>
      <c r="H183" s="228" t="s">
        <v>1740</v>
      </c>
      <c r="I183" s="228" t="s">
        <v>1457</v>
      </c>
      <c r="J183" s="228" t="s">
        <v>2459</v>
      </c>
      <c r="K183" s="228" t="s">
        <v>1059</v>
      </c>
      <c r="L183" s="228" t="s">
        <v>3185</v>
      </c>
    </row>
    <row r="184" spans="1:12" x14ac:dyDescent="0.15">
      <c r="A184" s="228">
        <v>183</v>
      </c>
      <c r="B184" s="228" t="s">
        <v>1409</v>
      </c>
      <c r="C184" s="228" t="s">
        <v>3187</v>
      </c>
      <c r="D184" s="228" t="s">
        <v>1935</v>
      </c>
      <c r="E184" s="228" t="s">
        <v>1935</v>
      </c>
      <c r="F184" s="228" t="s">
        <v>1822</v>
      </c>
      <c r="G184" s="229" t="s">
        <v>1059</v>
      </c>
      <c r="H184" s="228" t="s">
        <v>3188</v>
      </c>
      <c r="I184" s="228" t="s">
        <v>1457</v>
      </c>
      <c r="J184" s="228" t="s">
        <v>2459</v>
      </c>
      <c r="K184" s="228" t="s">
        <v>1718</v>
      </c>
      <c r="L184" s="228" t="s">
        <v>3265</v>
      </c>
    </row>
    <row r="185" spans="1:12" x14ac:dyDescent="0.15">
      <c r="A185" s="228">
        <v>184</v>
      </c>
      <c r="B185" s="228" t="s">
        <v>1409</v>
      </c>
      <c r="C185" s="228" t="s">
        <v>1941</v>
      </c>
      <c r="D185" s="228" t="s">
        <v>1935</v>
      </c>
      <c r="E185" s="228" t="s">
        <v>1946</v>
      </c>
      <c r="F185" s="228" t="s">
        <v>1947</v>
      </c>
      <c r="G185" s="229">
        <v>-0.1</v>
      </c>
      <c r="H185" s="228" t="s">
        <v>1948</v>
      </c>
      <c r="I185" s="228" t="s">
        <v>1949</v>
      </c>
      <c r="J185" s="228" t="s">
        <v>1910</v>
      </c>
      <c r="K185" s="228" t="s">
        <v>1059</v>
      </c>
      <c r="L185" s="228" t="s">
        <v>1950</v>
      </c>
    </row>
    <row r="186" spans="1:12" x14ac:dyDescent="0.15">
      <c r="A186" s="228">
        <v>185</v>
      </c>
      <c r="B186" s="228" t="s">
        <v>1409</v>
      </c>
      <c r="C186" s="228" t="s">
        <v>1961</v>
      </c>
      <c r="D186" s="228" t="s">
        <v>1935</v>
      </c>
      <c r="E186" s="228" t="s">
        <v>1956</v>
      </c>
      <c r="F186" s="228" t="s">
        <v>1957</v>
      </c>
      <c r="G186" s="229" t="s">
        <v>1910</v>
      </c>
      <c r="H186" s="228" t="s">
        <v>1730</v>
      </c>
      <c r="I186" s="228" t="s">
        <v>1913</v>
      </c>
      <c r="J186" s="228" t="s">
        <v>1982</v>
      </c>
      <c r="K186" s="228" t="s">
        <v>1718</v>
      </c>
      <c r="L186" s="228" t="s">
        <v>1958</v>
      </c>
    </row>
    <row r="187" spans="1:12" x14ac:dyDescent="0.15">
      <c r="A187" s="228">
        <v>186</v>
      </c>
      <c r="B187" s="228" t="s">
        <v>1409</v>
      </c>
      <c r="C187" s="228" t="s">
        <v>1951</v>
      </c>
      <c r="D187" s="228" t="s">
        <v>1440</v>
      </c>
      <c r="E187" s="228" t="s">
        <v>1440</v>
      </c>
      <c r="F187" s="228" t="s">
        <v>1910</v>
      </c>
      <c r="G187" s="229">
        <v>-0.05</v>
      </c>
      <c r="H187" s="228" t="s">
        <v>1725</v>
      </c>
      <c r="I187" s="228" t="s">
        <v>1436</v>
      </c>
      <c r="J187" s="228" t="s">
        <v>1425</v>
      </c>
      <c r="K187" s="228" t="s">
        <v>1718</v>
      </c>
      <c r="L187" s="228" t="s">
        <v>1944</v>
      </c>
    </row>
    <row r="188" spans="1:12" x14ac:dyDescent="0.15">
      <c r="A188" s="228">
        <v>187</v>
      </c>
      <c r="B188" s="228" t="s">
        <v>1409</v>
      </c>
      <c r="C188" s="228" t="s">
        <v>1952</v>
      </c>
      <c r="D188" s="228" t="s">
        <v>1440</v>
      </c>
      <c r="E188" s="228" t="s">
        <v>1440</v>
      </c>
      <c r="F188" s="228" t="s">
        <v>1910</v>
      </c>
      <c r="G188" s="229">
        <v>-0.15</v>
      </c>
      <c r="H188" s="228" t="s">
        <v>1927</v>
      </c>
      <c r="I188" s="228" t="s">
        <v>1428</v>
      </c>
      <c r="J188" s="228" t="s">
        <v>1910</v>
      </c>
      <c r="K188" s="228" t="s">
        <v>1059</v>
      </c>
      <c r="L188" s="228" t="s">
        <v>3266</v>
      </c>
    </row>
    <row r="189" spans="1:12" x14ac:dyDescent="0.15">
      <c r="A189" s="228">
        <v>188</v>
      </c>
      <c r="B189" s="228" t="s">
        <v>1409</v>
      </c>
      <c r="C189" s="228" t="s">
        <v>3268</v>
      </c>
      <c r="D189" s="228" t="s">
        <v>1935</v>
      </c>
      <c r="E189" s="228" t="s">
        <v>1939</v>
      </c>
      <c r="F189" s="228" t="s">
        <v>1966</v>
      </c>
      <c r="G189" s="229">
        <v>-0.1</v>
      </c>
      <c r="H189" s="228" t="s">
        <v>1942</v>
      </c>
      <c r="I189" s="228" t="s">
        <v>1967</v>
      </c>
      <c r="J189" s="228" t="s">
        <v>1910</v>
      </c>
      <c r="K189" s="228" t="s">
        <v>1059</v>
      </c>
      <c r="L189" s="228" t="s">
        <v>3267</v>
      </c>
    </row>
    <row r="190" spans="1:12" x14ac:dyDescent="0.15">
      <c r="A190" s="228">
        <v>189</v>
      </c>
      <c r="B190" s="228" t="s">
        <v>1409</v>
      </c>
      <c r="C190" s="228" t="s">
        <v>1954</v>
      </c>
      <c r="D190" s="228" t="s">
        <v>2500</v>
      </c>
      <c r="E190" s="228" t="s">
        <v>1935</v>
      </c>
      <c r="F190" s="228" t="s">
        <v>685</v>
      </c>
      <c r="G190" s="229" t="s">
        <v>1059</v>
      </c>
      <c r="H190" s="228" t="s">
        <v>1912</v>
      </c>
      <c r="I190" s="228" t="s">
        <v>1428</v>
      </c>
      <c r="J190" s="228" t="s">
        <v>1929</v>
      </c>
      <c r="K190" s="228" t="s">
        <v>1788</v>
      </c>
      <c r="L190" s="228" t="s">
        <v>3186</v>
      </c>
    </row>
    <row r="191" spans="1:12" x14ac:dyDescent="0.15">
      <c r="A191" s="228">
        <v>190</v>
      </c>
      <c r="B191" s="228" t="s">
        <v>1409</v>
      </c>
      <c r="C191" s="228" t="s">
        <v>1962</v>
      </c>
      <c r="D191" s="228" t="s">
        <v>1970</v>
      </c>
      <c r="E191" s="228" t="s">
        <v>1059</v>
      </c>
      <c r="F191" s="228" t="s">
        <v>1449</v>
      </c>
      <c r="G191" s="229" t="s">
        <v>685</v>
      </c>
      <c r="H191" s="228" t="s">
        <v>1059</v>
      </c>
      <c r="I191" s="228" t="s">
        <v>1434</v>
      </c>
      <c r="J191" s="228" t="s">
        <v>685</v>
      </c>
      <c r="K191" s="228" t="s">
        <v>1965</v>
      </c>
      <c r="L191" s="228" t="s">
        <v>3269</v>
      </c>
    </row>
    <row r="192" spans="1:12" x14ac:dyDescent="0.15">
      <c r="A192" s="228">
        <v>191</v>
      </c>
      <c r="B192" s="228" t="s">
        <v>1410</v>
      </c>
      <c r="C192" s="228" t="s">
        <v>2674</v>
      </c>
      <c r="D192" s="228" t="s">
        <v>3118</v>
      </c>
      <c r="E192" s="228" t="s">
        <v>1451</v>
      </c>
      <c r="F192" s="228" t="s">
        <v>1943</v>
      </c>
      <c r="G192" s="229" t="s">
        <v>1425</v>
      </c>
      <c r="H192" s="228" t="s">
        <v>1498</v>
      </c>
      <c r="I192" s="228" t="s">
        <v>1436</v>
      </c>
      <c r="J192" s="228" t="s">
        <v>1429</v>
      </c>
      <c r="K192" s="228" t="s">
        <v>1059</v>
      </c>
      <c r="L192" s="228" t="s">
        <v>1971</v>
      </c>
    </row>
    <row r="193" spans="1:12" x14ac:dyDescent="0.15">
      <c r="A193" s="228">
        <v>192</v>
      </c>
      <c r="B193" s="228" t="s">
        <v>1410</v>
      </c>
      <c r="C193" s="228" t="s">
        <v>1662</v>
      </c>
      <c r="D193" s="228" t="s">
        <v>1945</v>
      </c>
      <c r="E193" s="228" t="s">
        <v>1942</v>
      </c>
      <c r="F193" s="228" t="s">
        <v>1943</v>
      </c>
      <c r="G193" s="229" t="s">
        <v>1910</v>
      </c>
      <c r="H193" s="228" t="s">
        <v>1974</v>
      </c>
      <c r="I193" s="228" t="s">
        <v>1434</v>
      </c>
      <c r="J193" s="228" t="s">
        <v>1910</v>
      </c>
      <c r="K193" s="228" t="s">
        <v>1975</v>
      </c>
      <c r="L193" s="228" t="s">
        <v>2987</v>
      </c>
    </row>
    <row r="194" spans="1:12" x14ac:dyDescent="0.15">
      <c r="A194" s="228">
        <v>193</v>
      </c>
      <c r="B194" s="228" t="s">
        <v>1410</v>
      </c>
      <c r="C194" s="228" t="s">
        <v>1594</v>
      </c>
      <c r="D194" s="228" t="s">
        <v>1545</v>
      </c>
      <c r="E194" s="228" t="s">
        <v>1942</v>
      </c>
      <c r="F194" s="228" t="s">
        <v>1943</v>
      </c>
      <c r="G194" s="229" t="s">
        <v>1910</v>
      </c>
      <c r="H194" s="228" t="s">
        <v>1974</v>
      </c>
      <c r="I194" s="228" t="s">
        <v>1434</v>
      </c>
      <c r="J194" s="228" t="s">
        <v>1910</v>
      </c>
      <c r="K194" s="228" t="s">
        <v>1975</v>
      </c>
      <c r="L194" s="228" t="s">
        <v>2988</v>
      </c>
    </row>
    <row r="195" spans="1:12" x14ac:dyDescent="0.15">
      <c r="A195" s="228">
        <v>194</v>
      </c>
      <c r="B195" s="228" t="s">
        <v>38</v>
      </c>
      <c r="C195" s="228" t="s">
        <v>1458</v>
      </c>
      <c r="D195" s="228" t="s">
        <v>1440</v>
      </c>
      <c r="E195" s="228" t="s">
        <v>1770</v>
      </c>
      <c r="F195" s="228" t="s">
        <v>1976</v>
      </c>
      <c r="G195" s="229" t="s">
        <v>1977</v>
      </c>
      <c r="H195" s="228" t="s">
        <v>1978</v>
      </c>
      <c r="I195" s="228" t="s">
        <v>1434</v>
      </c>
      <c r="J195" s="228" t="s">
        <v>1910</v>
      </c>
      <c r="K195" s="228" t="s">
        <v>1059</v>
      </c>
      <c r="L195" s="228" t="s">
        <v>2986</v>
      </c>
    </row>
    <row r="196" spans="1:12" x14ac:dyDescent="0.15">
      <c r="A196" s="228">
        <v>195</v>
      </c>
      <c r="B196" s="228" t="s">
        <v>1410</v>
      </c>
      <c r="C196" s="228" t="s">
        <v>1483</v>
      </c>
      <c r="D196" s="228" t="s">
        <v>1440</v>
      </c>
      <c r="E196" s="228" t="s">
        <v>1979</v>
      </c>
      <c r="F196" s="228" t="s">
        <v>1426</v>
      </c>
      <c r="G196" s="229">
        <v>-0.2</v>
      </c>
      <c r="H196" s="228" t="s">
        <v>1454</v>
      </c>
      <c r="I196" s="228" t="s">
        <v>1436</v>
      </c>
      <c r="J196" s="228" t="s">
        <v>1429</v>
      </c>
      <c r="K196" s="228" t="s">
        <v>1059</v>
      </c>
      <c r="L196" s="228" t="s">
        <v>1987</v>
      </c>
    </row>
    <row r="197" spans="1:12" x14ac:dyDescent="0.15">
      <c r="A197" s="228">
        <v>196</v>
      </c>
      <c r="B197" s="228" t="s">
        <v>1410</v>
      </c>
      <c r="C197" s="228" t="s">
        <v>1504</v>
      </c>
      <c r="D197" s="228" t="s">
        <v>1440</v>
      </c>
      <c r="E197" s="228" t="s">
        <v>3271</v>
      </c>
      <c r="F197" s="228" t="s">
        <v>1426</v>
      </c>
      <c r="G197" s="229">
        <v>-0.15</v>
      </c>
      <c r="H197" s="228" t="s">
        <v>1454</v>
      </c>
      <c r="I197" s="228" t="s">
        <v>1428</v>
      </c>
      <c r="J197" s="228" t="s">
        <v>3270</v>
      </c>
      <c r="K197" s="228" t="s">
        <v>1059</v>
      </c>
      <c r="L197" s="228" t="s">
        <v>1980</v>
      </c>
    </row>
    <row r="198" spans="1:12" x14ac:dyDescent="0.15">
      <c r="A198" s="228">
        <v>197</v>
      </c>
      <c r="B198" s="228" t="s">
        <v>1410</v>
      </c>
      <c r="C198" s="228" t="s">
        <v>1968</v>
      </c>
      <c r="D198" s="228" t="s">
        <v>1440</v>
      </c>
      <c r="E198" s="228" t="s">
        <v>1440</v>
      </c>
      <c r="F198" s="228" t="s">
        <v>1426</v>
      </c>
      <c r="G198" s="229">
        <v>-0.1</v>
      </c>
      <c r="H198" s="228" t="s">
        <v>1487</v>
      </c>
      <c r="I198" s="228" t="s">
        <v>1428</v>
      </c>
      <c r="J198" s="228" t="s">
        <v>3270</v>
      </c>
      <c r="K198" s="228" t="s">
        <v>1059</v>
      </c>
      <c r="L198" s="228" t="s">
        <v>3342</v>
      </c>
    </row>
    <row r="199" spans="1:12" x14ac:dyDescent="0.15">
      <c r="A199" s="228">
        <v>198</v>
      </c>
      <c r="B199" s="228" t="s">
        <v>1410</v>
      </c>
      <c r="C199" s="228" t="s">
        <v>1505</v>
      </c>
      <c r="D199" s="228" t="s">
        <v>1440</v>
      </c>
      <c r="E199" s="228" t="s">
        <v>3271</v>
      </c>
      <c r="F199" s="228" t="s">
        <v>1426</v>
      </c>
      <c r="G199" s="229">
        <v>-0.1</v>
      </c>
      <c r="H199" s="228" t="s">
        <v>1454</v>
      </c>
      <c r="I199" s="228" t="s">
        <v>1428</v>
      </c>
      <c r="J199" s="228" t="s">
        <v>1429</v>
      </c>
      <c r="K199" s="228" t="s">
        <v>1059</v>
      </c>
      <c r="L199" s="228" t="s">
        <v>2798</v>
      </c>
    </row>
    <row r="200" spans="1:12" x14ac:dyDescent="0.15">
      <c r="A200" s="228">
        <v>199</v>
      </c>
      <c r="B200" s="228" t="s">
        <v>1410</v>
      </c>
      <c r="C200" s="228" t="s">
        <v>1507</v>
      </c>
      <c r="D200" s="228" t="s">
        <v>1440</v>
      </c>
      <c r="E200" s="228" t="s">
        <v>1979</v>
      </c>
      <c r="F200" s="228" t="s">
        <v>1426</v>
      </c>
      <c r="G200" s="229">
        <v>-0.1</v>
      </c>
      <c r="H200" s="228" t="s">
        <v>1468</v>
      </c>
      <c r="I200" s="228" t="s">
        <v>1428</v>
      </c>
      <c r="J200" s="228" t="s">
        <v>1928</v>
      </c>
      <c r="K200" s="228" t="s">
        <v>1059</v>
      </c>
      <c r="L200" s="228" t="s">
        <v>2011</v>
      </c>
    </row>
    <row r="201" spans="1:12" x14ac:dyDescent="0.15">
      <c r="A201" s="228">
        <v>200</v>
      </c>
      <c r="B201" s="228" t="s">
        <v>1410</v>
      </c>
      <c r="C201" s="228" t="s">
        <v>2031</v>
      </c>
      <c r="D201" s="228" t="s">
        <v>1935</v>
      </c>
      <c r="E201" s="228" t="s">
        <v>1979</v>
      </c>
      <c r="F201" s="228" t="s">
        <v>1937</v>
      </c>
      <c r="G201" s="229">
        <v>-0.2</v>
      </c>
      <c r="H201" s="228" t="s">
        <v>1992</v>
      </c>
      <c r="I201" s="228" t="s">
        <v>1428</v>
      </c>
      <c r="J201" s="228" t="s">
        <v>1929</v>
      </c>
      <c r="K201" s="228" t="s">
        <v>1975</v>
      </c>
      <c r="L201" s="228" t="s">
        <v>2735</v>
      </c>
    </row>
    <row r="202" spans="1:12" x14ac:dyDescent="0.15">
      <c r="A202" s="228">
        <v>201</v>
      </c>
      <c r="B202" s="228" t="s">
        <v>1410</v>
      </c>
      <c r="C202" s="228" t="s">
        <v>1990</v>
      </c>
      <c r="D202" s="228" t="s">
        <v>1935</v>
      </c>
      <c r="E202" s="228" t="s">
        <v>1979</v>
      </c>
      <c r="F202" s="228" t="s">
        <v>1937</v>
      </c>
      <c r="G202" s="229">
        <v>-0.2</v>
      </c>
      <c r="H202" s="228" t="s">
        <v>1927</v>
      </c>
      <c r="I202" s="228" t="s">
        <v>1991</v>
      </c>
      <c r="J202" s="228" t="s">
        <v>1904</v>
      </c>
      <c r="K202" s="228" t="s">
        <v>1623</v>
      </c>
      <c r="L202" s="228" t="s">
        <v>2222</v>
      </c>
    </row>
    <row r="203" spans="1:12" x14ac:dyDescent="0.15">
      <c r="A203" s="228">
        <v>202</v>
      </c>
      <c r="B203" s="228" t="s">
        <v>1410</v>
      </c>
      <c r="C203" s="228" t="s">
        <v>1621</v>
      </c>
      <c r="D203" s="228" t="s">
        <v>1935</v>
      </c>
      <c r="E203" s="228" t="s">
        <v>1451</v>
      </c>
      <c r="F203" s="228" t="s">
        <v>1973</v>
      </c>
      <c r="G203" s="229" t="s">
        <v>1425</v>
      </c>
      <c r="H203" s="228" t="s">
        <v>1454</v>
      </c>
      <c r="I203" s="228" t="s">
        <v>1434</v>
      </c>
      <c r="J203" s="228" t="s">
        <v>1451</v>
      </c>
      <c r="K203" s="228" t="s">
        <v>1981</v>
      </c>
      <c r="L203" s="228" t="s">
        <v>3272</v>
      </c>
    </row>
    <row r="204" spans="1:12" x14ac:dyDescent="0.15">
      <c r="A204" s="228">
        <v>203</v>
      </c>
      <c r="B204" s="228" t="s">
        <v>1410</v>
      </c>
      <c r="C204" s="228" t="s">
        <v>1972</v>
      </c>
      <c r="D204" s="228" t="s">
        <v>1440</v>
      </c>
      <c r="E204" s="228" t="s">
        <v>1451</v>
      </c>
      <c r="F204" s="228" t="s">
        <v>1435</v>
      </c>
      <c r="G204" s="229" t="s">
        <v>1425</v>
      </c>
      <c r="H204" s="228" t="s">
        <v>1891</v>
      </c>
      <c r="I204" s="228" t="s">
        <v>1428</v>
      </c>
      <c r="J204" s="228" t="s">
        <v>1928</v>
      </c>
      <c r="K204" s="228" t="s">
        <v>1718</v>
      </c>
      <c r="L204" s="228" t="s">
        <v>1985</v>
      </c>
    </row>
    <row r="205" spans="1:12" x14ac:dyDescent="0.15">
      <c r="A205" s="228">
        <v>204</v>
      </c>
      <c r="B205" s="228" t="s">
        <v>1410</v>
      </c>
      <c r="C205" s="228" t="s">
        <v>1459</v>
      </c>
      <c r="D205" s="228" t="s">
        <v>1440</v>
      </c>
      <c r="E205" s="228" t="s">
        <v>3271</v>
      </c>
      <c r="F205" s="228" t="s">
        <v>1432</v>
      </c>
      <c r="G205" s="229">
        <v>-0.15</v>
      </c>
      <c r="H205" s="228" t="s">
        <v>1433</v>
      </c>
      <c r="I205" s="228" t="s">
        <v>1434</v>
      </c>
      <c r="J205" s="228" t="s">
        <v>1425</v>
      </c>
      <c r="K205" s="228" t="s">
        <v>1059</v>
      </c>
      <c r="L205" s="228" t="s">
        <v>1986</v>
      </c>
    </row>
    <row r="206" spans="1:12" x14ac:dyDescent="0.15">
      <c r="A206" s="228">
        <v>205</v>
      </c>
      <c r="B206" s="228" t="s">
        <v>1410</v>
      </c>
      <c r="C206" s="228" t="s">
        <v>1513</v>
      </c>
      <c r="D206" s="228" t="s">
        <v>1440</v>
      </c>
      <c r="E206" s="228" t="s">
        <v>1451</v>
      </c>
      <c r="F206" s="228" t="s">
        <v>1478</v>
      </c>
      <c r="G206" s="229" t="s">
        <v>1425</v>
      </c>
      <c r="H206" s="228" t="s">
        <v>1445</v>
      </c>
      <c r="I206" s="228" t="s">
        <v>1428</v>
      </c>
      <c r="J206" s="228" t="s">
        <v>2637</v>
      </c>
      <c r="K206" s="228" t="s">
        <v>1718</v>
      </c>
      <c r="L206" s="228" t="s">
        <v>2788</v>
      </c>
    </row>
    <row r="207" spans="1:12" x14ac:dyDescent="0.15">
      <c r="A207" s="228">
        <v>206</v>
      </c>
      <c r="B207" s="228" t="s">
        <v>1410</v>
      </c>
      <c r="C207" s="228" t="s">
        <v>2053</v>
      </c>
      <c r="D207" s="228" t="s">
        <v>2049</v>
      </c>
      <c r="E207" s="228" t="s">
        <v>2050</v>
      </c>
      <c r="F207" s="228" t="s">
        <v>1449</v>
      </c>
      <c r="G207" s="229" t="s">
        <v>2051</v>
      </c>
      <c r="H207" s="228" t="s">
        <v>3274</v>
      </c>
      <c r="I207" s="228" t="s">
        <v>2052</v>
      </c>
      <c r="J207" s="228" t="s">
        <v>2051</v>
      </c>
      <c r="K207" s="228" t="s">
        <v>1718</v>
      </c>
      <c r="L207" s="228" t="s">
        <v>3273</v>
      </c>
    </row>
    <row r="208" spans="1:12" x14ac:dyDescent="0.15">
      <c r="A208" s="228">
        <v>207</v>
      </c>
      <c r="B208" s="228" t="s">
        <v>1410</v>
      </c>
      <c r="C208" s="228" t="s">
        <v>1506</v>
      </c>
      <c r="D208" s="228" t="s">
        <v>1440</v>
      </c>
      <c r="E208" s="228" t="s">
        <v>1979</v>
      </c>
      <c r="F208" s="228" t="s">
        <v>1449</v>
      </c>
      <c r="G208" s="229">
        <v>-0.15</v>
      </c>
      <c r="H208" s="228" t="s">
        <v>1989</v>
      </c>
      <c r="I208" s="228" t="s">
        <v>1428</v>
      </c>
      <c r="J208" s="228" t="s">
        <v>1928</v>
      </c>
      <c r="K208" s="228" t="s">
        <v>1718</v>
      </c>
      <c r="L208" s="228" t="s">
        <v>1988</v>
      </c>
    </row>
    <row r="209" spans="1:12" x14ac:dyDescent="0.15">
      <c r="A209" s="228">
        <v>208</v>
      </c>
      <c r="B209" s="228" t="s">
        <v>1410</v>
      </c>
      <c r="C209" s="228" t="s">
        <v>2048</v>
      </c>
      <c r="D209" s="228" t="s">
        <v>1935</v>
      </c>
      <c r="E209" s="228" t="s">
        <v>1979</v>
      </c>
      <c r="F209" s="228" t="s">
        <v>1910</v>
      </c>
      <c r="G209" s="229">
        <v>-0.1</v>
      </c>
      <c r="H209" s="228" t="s">
        <v>1948</v>
      </c>
      <c r="I209" s="228" t="s">
        <v>1910</v>
      </c>
      <c r="J209" s="228" t="s">
        <v>1910</v>
      </c>
      <c r="K209" s="228" t="s">
        <v>1993</v>
      </c>
      <c r="L209" s="228" t="s">
        <v>3275</v>
      </c>
    </row>
    <row r="210" spans="1:12" x14ac:dyDescent="0.15">
      <c r="A210" s="228">
        <v>209</v>
      </c>
      <c r="B210" s="228" t="s">
        <v>1410</v>
      </c>
      <c r="C210" s="228" t="s">
        <v>1484</v>
      </c>
      <c r="D210" s="228" t="s">
        <v>1969</v>
      </c>
      <c r="E210" s="228" t="s">
        <v>1979</v>
      </c>
      <c r="F210" s="228" t="s">
        <v>1426</v>
      </c>
      <c r="G210" s="229">
        <v>-0.15</v>
      </c>
      <c r="H210" s="228" t="s">
        <v>1468</v>
      </c>
      <c r="I210" s="228" t="s">
        <v>1428</v>
      </c>
      <c r="J210" s="228" t="s">
        <v>1429</v>
      </c>
      <c r="K210" s="228" t="s">
        <v>1059</v>
      </c>
      <c r="L210" s="228" t="s">
        <v>2736</v>
      </c>
    </row>
    <row r="211" spans="1:12" x14ac:dyDescent="0.15">
      <c r="A211" s="228">
        <v>210</v>
      </c>
      <c r="B211" s="228" t="s">
        <v>1410</v>
      </c>
      <c r="C211" s="228" t="s">
        <v>1994</v>
      </c>
      <c r="D211" s="228" t="s">
        <v>1970</v>
      </c>
      <c r="E211" s="228" t="s">
        <v>1059</v>
      </c>
      <c r="F211" s="228" t="s">
        <v>1449</v>
      </c>
      <c r="G211" s="229" t="s">
        <v>685</v>
      </c>
      <c r="H211" s="228" t="s">
        <v>1059</v>
      </c>
      <c r="I211" s="228" t="s">
        <v>1434</v>
      </c>
      <c r="J211" s="228" t="s">
        <v>685</v>
      </c>
      <c r="K211" s="228" t="s">
        <v>1965</v>
      </c>
      <c r="L211" s="228" t="s">
        <v>2360</v>
      </c>
    </row>
    <row r="212" spans="1:12" x14ac:dyDescent="0.15">
      <c r="A212" s="228">
        <v>211</v>
      </c>
      <c r="B212" s="228" t="s">
        <v>1411</v>
      </c>
      <c r="C212" s="228" t="s">
        <v>2194</v>
      </c>
      <c r="D212" s="228" t="s">
        <v>2086</v>
      </c>
      <c r="E212" s="228" t="s">
        <v>2195</v>
      </c>
      <c r="F212" s="228" t="s">
        <v>2085</v>
      </c>
      <c r="G212" s="229" t="s">
        <v>2086</v>
      </c>
      <c r="H212" s="228" t="s">
        <v>1059</v>
      </c>
      <c r="I212" s="228" t="s">
        <v>1434</v>
      </c>
      <c r="J212" s="228" t="s">
        <v>2086</v>
      </c>
      <c r="K212" s="228" t="s">
        <v>1059</v>
      </c>
      <c r="L212" s="228" t="s">
        <v>3276</v>
      </c>
    </row>
    <row r="213" spans="1:12" x14ac:dyDescent="0.15">
      <c r="A213" s="228">
        <v>212</v>
      </c>
      <c r="B213" s="228" t="s">
        <v>1411</v>
      </c>
      <c r="C213" s="228" t="s">
        <v>2193</v>
      </c>
      <c r="D213" s="228" t="s">
        <v>2588</v>
      </c>
      <c r="E213" s="228" t="s">
        <v>1059</v>
      </c>
      <c r="F213" s="228" t="s">
        <v>2085</v>
      </c>
      <c r="G213" s="229" t="s">
        <v>2086</v>
      </c>
      <c r="H213" s="228" t="s">
        <v>1059</v>
      </c>
      <c r="I213" s="228" t="s">
        <v>1434</v>
      </c>
      <c r="J213" s="228" t="s">
        <v>2086</v>
      </c>
      <c r="K213" s="228" t="s">
        <v>1059</v>
      </c>
      <c r="L213" s="228" t="s">
        <v>2929</v>
      </c>
    </row>
    <row r="214" spans="1:12" x14ac:dyDescent="0.15">
      <c r="A214" s="228">
        <v>213</v>
      </c>
      <c r="B214" s="228" t="s">
        <v>1411</v>
      </c>
      <c r="C214" s="228" t="s">
        <v>2164</v>
      </c>
      <c r="D214" s="228" t="s">
        <v>2175</v>
      </c>
      <c r="E214" s="228" t="s">
        <v>1059</v>
      </c>
      <c r="F214" s="228" t="s">
        <v>2085</v>
      </c>
      <c r="G214" s="229" t="s">
        <v>2086</v>
      </c>
      <c r="H214" s="228" t="s">
        <v>1059</v>
      </c>
      <c r="I214" s="228" t="s">
        <v>1434</v>
      </c>
      <c r="J214" s="228" t="s">
        <v>2086</v>
      </c>
      <c r="K214" s="228" t="s">
        <v>1059</v>
      </c>
      <c r="L214" s="228" t="s">
        <v>2176</v>
      </c>
    </row>
    <row r="215" spans="1:12" x14ac:dyDescent="0.15">
      <c r="A215" s="228">
        <v>214</v>
      </c>
      <c r="B215" s="228" t="s">
        <v>1411</v>
      </c>
      <c r="C215" s="228" t="s">
        <v>2173</v>
      </c>
      <c r="D215" s="228" t="s">
        <v>1702</v>
      </c>
      <c r="E215" s="228" t="s">
        <v>1059</v>
      </c>
      <c r="F215" s="228" t="s">
        <v>2085</v>
      </c>
      <c r="G215" s="229" t="s">
        <v>2086</v>
      </c>
      <c r="H215" s="228" t="s">
        <v>1059</v>
      </c>
      <c r="I215" s="228" t="s">
        <v>1434</v>
      </c>
      <c r="J215" s="228" t="s">
        <v>2086</v>
      </c>
      <c r="K215" s="228" t="s">
        <v>1059</v>
      </c>
      <c r="L215" s="228" t="s">
        <v>2177</v>
      </c>
    </row>
    <row r="216" spans="1:12" x14ac:dyDescent="0.15">
      <c r="A216" s="228">
        <v>215</v>
      </c>
      <c r="B216" s="228" t="s">
        <v>1411</v>
      </c>
      <c r="C216" s="228" t="s">
        <v>2192</v>
      </c>
      <c r="D216" s="228" t="s">
        <v>1702</v>
      </c>
      <c r="E216" s="228" t="s">
        <v>1059</v>
      </c>
      <c r="F216" s="228" t="s">
        <v>2085</v>
      </c>
      <c r="G216" s="229" t="s">
        <v>2086</v>
      </c>
      <c r="H216" s="228" t="s">
        <v>1059</v>
      </c>
      <c r="I216" s="228" t="s">
        <v>1434</v>
      </c>
      <c r="J216" s="228" t="s">
        <v>2086</v>
      </c>
      <c r="K216" s="228" t="s">
        <v>1059</v>
      </c>
      <c r="L216" s="228" t="s">
        <v>2191</v>
      </c>
    </row>
    <row r="217" spans="1:12" x14ac:dyDescent="0.15">
      <c r="A217" s="228">
        <v>216</v>
      </c>
      <c r="B217" s="228" t="s">
        <v>1411</v>
      </c>
      <c r="C217" s="228" t="s">
        <v>2184</v>
      </c>
      <c r="D217" s="228" t="s">
        <v>2086</v>
      </c>
      <c r="E217" s="228" t="s">
        <v>2183</v>
      </c>
      <c r="F217" s="228" t="s">
        <v>2102</v>
      </c>
      <c r="G217" s="229">
        <v>-0.2</v>
      </c>
      <c r="H217" s="228" t="s">
        <v>2100</v>
      </c>
      <c r="I217" s="228" t="s">
        <v>1449</v>
      </c>
      <c r="J217" s="228" t="s">
        <v>2090</v>
      </c>
      <c r="K217" s="228" t="s">
        <v>1059</v>
      </c>
      <c r="L217" s="228" t="s">
        <v>3277</v>
      </c>
    </row>
    <row r="218" spans="1:12" x14ac:dyDescent="0.15">
      <c r="A218" s="228">
        <v>217</v>
      </c>
      <c r="B218" s="228" t="s">
        <v>1411</v>
      </c>
      <c r="C218" s="228" t="s">
        <v>2163</v>
      </c>
      <c r="D218" s="228" t="s">
        <v>1814</v>
      </c>
      <c r="E218" s="228" t="s">
        <v>1821</v>
      </c>
      <c r="F218" s="228" t="s">
        <v>1833</v>
      </c>
      <c r="G218" s="229" t="s">
        <v>1814</v>
      </c>
      <c r="H218" s="228" t="s">
        <v>1821</v>
      </c>
      <c r="I218" s="228" t="s">
        <v>1819</v>
      </c>
      <c r="J218" s="228" t="s">
        <v>1814</v>
      </c>
      <c r="K218" s="228" t="s">
        <v>1623</v>
      </c>
      <c r="L218" s="228" t="s">
        <v>3278</v>
      </c>
    </row>
    <row r="219" spans="1:12" x14ac:dyDescent="0.15">
      <c r="A219" s="228">
        <v>218</v>
      </c>
      <c r="B219" s="228" t="s">
        <v>1411</v>
      </c>
      <c r="C219" s="228" t="s">
        <v>2166</v>
      </c>
      <c r="D219" s="228" t="s">
        <v>1425</v>
      </c>
      <c r="E219" s="228" t="s">
        <v>1451</v>
      </c>
      <c r="F219" s="228" t="s">
        <v>1438</v>
      </c>
      <c r="G219" s="229" t="s">
        <v>1425</v>
      </c>
      <c r="H219" s="228" t="s">
        <v>2160</v>
      </c>
      <c r="I219" s="228" t="s">
        <v>1434</v>
      </c>
      <c r="J219" s="228" t="s">
        <v>1425</v>
      </c>
      <c r="K219" s="228" t="s">
        <v>1975</v>
      </c>
      <c r="L219" s="228" t="s">
        <v>3279</v>
      </c>
    </row>
    <row r="220" spans="1:12" x14ac:dyDescent="0.15">
      <c r="A220" s="228">
        <v>219</v>
      </c>
      <c r="B220" s="228" t="s">
        <v>1411</v>
      </c>
      <c r="C220" s="228" t="s">
        <v>2172</v>
      </c>
      <c r="D220" s="228" t="s">
        <v>1425</v>
      </c>
      <c r="E220" s="228" t="s">
        <v>1451</v>
      </c>
      <c r="F220" s="228" t="s">
        <v>1438</v>
      </c>
      <c r="G220" s="229" t="s">
        <v>1425</v>
      </c>
      <c r="H220" s="228" t="s">
        <v>2160</v>
      </c>
      <c r="I220" s="228" t="s">
        <v>1434</v>
      </c>
      <c r="J220" s="228" t="s">
        <v>1425</v>
      </c>
      <c r="K220" s="228" t="s">
        <v>1975</v>
      </c>
      <c r="L220" s="228" t="s">
        <v>3280</v>
      </c>
    </row>
    <row r="221" spans="1:12" x14ac:dyDescent="0.15">
      <c r="A221" s="228">
        <v>220</v>
      </c>
      <c r="B221" s="228" t="s">
        <v>1411</v>
      </c>
      <c r="C221" s="228" t="s">
        <v>2185</v>
      </c>
      <c r="D221" s="228" t="s">
        <v>2086</v>
      </c>
      <c r="E221" s="228" t="s">
        <v>3122</v>
      </c>
      <c r="F221" s="228" t="s">
        <v>2097</v>
      </c>
      <c r="G221" s="229">
        <v>-0.15</v>
      </c>
      <c r="H221" s="228" t="s">
        <v>1449</v>
      </c>
      <c r="I221" s="228" t="s">
        <v>1428</v>
      </c>
      <c r="J221" s="228" t="s">
        <v>2098</v>
      </c>
      <c r="K221" s="228" t="s">
        <v>1059</v>
      </c>
      <c r="L221" s="228" t="s">
        <v>2187</v>
      </c>
    </row>
    <row r="222" spans="1:12" x14ac:dyDescent="0.15">
      <c r="A222" s="228">
        <v>221</v>
      </c>
      <c r="B222" s="228" t="s">
        <v>1411</v>
      </c>
      <c r="C222" s="228" t="s">
        <v>2167</v>
      </c>
      <c r="D222" s="228" t="s">
        <v>1425</v>
      </c>
      <c r="E222" s="228" t="s">
        <v>2133</v>
      </c>
      <c r="F222" s="228" t="s">
        <v>2161</v>
      </c>
      <c r="G222" s="229" t="s">
        <v>1425</v>
      </c>
      <c r="H222" s="228" t="s">
        <v>1451</v>
      </c>
      <c r="I222" s="228" t="s">
        <v>1434</v>
      </c>
      <c r="J222" s="228" t="s">
        <v>1425</v>
      </c>
      <c r="K222" s="228" t="s">
        <v>1975</v>
      </c>
      <c r="L222" s="228" t="s">
        <v>2707</v>
      </c>
    </row>
    <row r="223" spans="1:12" x14ac:dyDescent="0.15">
      <c r="A223" s="228">
        <v>222</v>
      </c>
      <c r="B223" s="228" t="s">
        <v>1411</v>
      </c>
      <c r="C223" s="228" t="s">
        <v>2174</v>
      </c>
      <c r="D223" s="228" t="s">
        <v>2066</v>
      </c>
      <c r="E223" s="228" t="s">
        <v>1059</v>
      </c>
      <c r="F223" s="228" t="s">
        <v>2116</v>
      </c>
      <c r="G223" s="229" t="s">
        <v>3281</v>
      </c>
      <c r="H223" s="228" t="s">
        <v>1737</v>
      </c>
      <c r="I223" s="228" t="s">
        <v>1428</v>
      </c>
      <c r="J223" s="228" t="s">
        <v>2056</v>
      </c>
      <c r="K223" s="228" t="s">
        <v>2789</v>
      </c>
      <c r="L223" s="228" t="s">
        <v>2790</v>
      </c>
    </row>
    <row r="224" spans="1:12" x14ac:dyDescent="0.15">
      <c r="A224" s="228">
        <v>223</v>
      </c>
      <c r="B224" s="228" t="s">
        <v>1411</v>
      </c>
      <c r="C224" s="228" t="s">
        <v>2169</v>
      </c>
      <c r="D224" s="228" t="s">
        <v>2086</v>
      </c>
      <c r="E224" s="228" t="s">
        <v>1059</v>
      </c>
      <c r="F224" s="228" t="s">
        <v>2005</v>
      </c>
      <c r="G224" s="229" t="s">
        <v>2086</v>
      </c>
      <c r="H224" s="228" t="s">
        <v>1788</v>
      </c>
      <c r="I224" s="228" t="s">
        <v>1434</v>
      </c>
      <c r="J224" s="228" t="s">
        <v>2086</v>
      </c>
      <c r="K224" s="228" t="s">
        <v>1059</v>
      </c>
      <c r="L224" s="228" t="s">
        <v>3282</v>
      </c>
    </row>
    <row r="225" spans="1:12" x14ac:dyDescent="0.15">
      <c r="A225" s="228">
        <v>224</v>
      </c>
      <c r="B225" s="228" t="s">
        <v>1411</v>
      </c>
      <c r="C225" s="228" t="s">
        <v>2188</v>
      </c>
      <c r="D225" s="228" t="s">
        <v>2189</v>
      </c>
      <c r="E225" s="228" t="s">
        <v>2190</v>
      </c>
      <c r="F225" s="228" t="s">
        <v>2086</v>
      </c>
      <c r="G225" s="229">
        <v>-0.15</v>
      </c>
      <c r="H225" s="228" t="s">
        <v>1737</v>
      </c>
      <c r="I225" s="228" t="s">
        <v>2086</v>
      </c>
      <c r="J225" s="228" t="s">
        <v>2086</v>
      </c>
      <c r="K225" s="228" t="s">
        <v>1059</v>
      </c>
      <c r="L225" s="228" t="s">
        <v>3257</v>
      </c>
    </row>
    <row r="226" spans="1:12" x14ac:dyDescent="0.15">
      <c r="A226" s="228">
        <v>225</v>
      </c>
      <c r="B226" s="228" t="s">
        <v>1411</v>
      </c>
      <c r="C226" s="228" t="s">
        <v>2168</v>
      </c>
      <c r="D226" s="228" t="s">
        <v>1425</v>
      </c>
      <c r="E226" s="228" t="s">
        <v>1059</v>
      </c>
      <c r="F226" s="228" t="s">
        <v>1449</v>
      </c>
      <c r="G226" s="229" t="s">
        <v>3281</v>
      </c>
      <c r="H226" s="228" t="s">
        <v>1737</v>
      </c>
      <c r="I226" s="228" t="s">
        <v>1434</v>
      </c>
      <c r="J226" s="228" t="s">
        <v>1425</v>
      </c>
      <c r="K226" s="228" t="s">
        <v>1059</v>
      </c>
      <c r="L226" s="228" t="s">
        <v>3283</v>
      </c>
    </row>
    <row r="227" spans="1:12" x14ac:dyDescent="0.15">
      <c r="A227" s="228">
        <v>226</v>
      </c>
      <c r="B227" s="228" t="s">
        <v>1411</v>
      </c>
      <c r="C227" s="228" t="s">
        <v>2162</v>
      </c>
      <c r="D227" s="228" t="s">
        <v>2086</v>
      </c>
      <c r="E227" s="228" t="s">
        <v>2104</v>
      </c>
      <c r="F227" s="228" t="s">
        <v>1449</v>
      </c>
      <c r="G227" s="229" t="s">
        <v>2086</v>
      </c>
      <c r="H227" s="228" t="s">
        <v>2713</v>
      </c>
      <c r="I227" s="228" t="s">
        <v>1738</v>
      </c>
      <c r="J227" s="228" t="s">
        <v>2086</v>
      </c>
      <c r="K227" s="228" t="s">
        <v>1718</v>
      </c>
      <c r="L227" s="228" t="s">
        <v>3284</v>
      </c>
    </row>
    <row r="228" spans="1:12" x14ac:dyDescent="0.15">
      <c r="A228" s="228">
        <v>227</v>
      </c>
      <c r="B228" s="228" t="s">
        <v>1411</v>
      </c>
      <c r="C228" s="228" t="s">
        <v>2196</v>
      </c>
      <c r="D228" s="228" t="s">
        <v>1702</v>
      </c>
      <c r="E228" s="228" t="s">
        <v>2197</v>
      </c>
      <c r="F228" s="228" t="s">
        <v>2086</v>
      </c>
      <c r="G228" s="229">
        <v>-0.2</v>
      </c>
      <c r="H228" s="228" t="s">
        <v>1788</v>
      </c>
      <c r="I228" s="228" t="s">
        <v>2086</v>
      </c>
      <c r="J228" s="228" t="s">
        <v>2086</v>
      </c>
      <c r="K228" s="228" t="s">
        <v>1059</v>
      </c>
      <c r="L228" s="228" t="s">
        <v>3285</v>
      </c>
    </row>
    <row r="229" spans="1:12" x14ac:dyDescent="0.15">
      <c r="A229" s="228">
        <v>228</v>
      </c>
      <c r="B229" s="228" t="s">
        <v>1411</v>
      </c>
      <c r="C229" s="228" t="s">
        <v>2170</v>
      </c>
      <c r="D229" s="228" t="s">
        <v>2359</v>
      </c>
      <c r="E229" s="228" t="s">
        <v>1486</v>
      </c>
      <c r="F229" s="228" t="s">
        <v>2086</v>
      </c>
      <c r="G229" s="229">
        <v>-0.2</v>
      </c>
      <c r="H229" s="228" t="s">
        <v>1788</v>
      </c>
      <c r="I229" s="228" t="s">
        <v>2086</v>
      </c>
      <c r="J229" s="228" t="s">
        <v>2086</v>
      </c>
      <c r="K229" s="228" t="s">
        <v>1829</v>
      </c>
      <c r="L229" s="228" t="s">
        <v>3286</v>
      </c>
    </row>
    <row r="230" spans="1:12" x14ac:dyDescent="0.15">
      <c r="A230" s="228">
        <v>229</v>
      </c>
      <c r="B230" s="228" t="s">
        <v>1411</v>
      </c>
      <c r="C230" s="228" t="s">
        <v>2179</v>
      </c>
      <c r="D230" s="228" t="s">
        <v>1423</v>
      </c>
      <c r="E230" s="228" t="s">
        <v>2074</v>
      </c>
      <c r="F230" s="228" t="s">
        <v>1449</v>
      </c>
      <c r="G230" s="229">
        <v>-0.25</v>
      </c>
      <c r="H230" s="228" t="s">
        <v>1737</v>
      </c>
      <c r="I230" s="228" t="s">
        <v>1428</v>
      </c>
      <c r="J230" s="228" t="s">
        <v>2153</v>
      </c>
      <c r="K230" s="228" t="s">
        <v>1718</v>
      </c>
      <c r="L230" s="228" t="s">
        <v>2178</v>
      </c>
    </row>
    <row r="231" spans="1:12" x14ac:dyDescent="0.15">
      <c r="A231" s="228">
        <v>230</v>
      </c>
      <c r="B231" s="228" t="s">
        <v>1411</v>
      </c>
      <c r="C231" s="228" t="s">
        <v>2198</v>
      </c>
      <c r="D231" s="228" t="s">
        <v>1424</v>
      </c>
      <c r="E231" s="228" t="s">
        <v>1059</v>
      </c>
      <c r="F231" s="228" t="s">
        <v>1449</v>
      </c>
      <c r="G231" s="229" t="s">
        <v>685</v>
      </c>
      <c r="H231" s="228" t="s">
        <v>1059</v>
      </c>
      <c r="I231" s="228" t="s">
        <v>1434</v>
      </c>
      <c r="J231" s="228" t="s">
        <v>685</v>
      </c>
      <c r="K231" s="228" t="s">
        <v>1965</v>
      </c>
      <c r="L231" s="228" t="s">
        <v>2755</v>
      </c>
    </row>
    <row r="232" spans="1:12" x14ac:dyDescent="0.15">
      <c r="A232" s="228">
        <v>231</v>
      </c>
      <c r="B232" s="228" t="s">
        <v>1412</v>
      </c>
      <c r="C232" s="228" t="s">
        <v>1620</v>
      </c>
      <c r="D232" s="228" t="s">
        <v>2276</v>
      </c>
      <c r="E232" s="228" t="s">
        <v>1451</v>
      </c>
      <c r="F232" s="228" t="s">
        <v>1457</v>
      </c>
      <c r="G232" s="229" t="s">
        <v>1425</v>
      </c>
      <c r="H232" s="228" t="s">
        <v>1451</v>
      </c>
      <c r="I232" s="228" t="s">
        <v>1434</v>
      </c>
      <c r="J232" s="228" t="s">
        <v>1451</v>
      </c>
      <c r="K232" s="228" t="s">
        <v>1059</v>
      </c>
      <c r="L232" s="228" t="s">
        <v>2498</v>
      </c>
    </row>
    <row r="233" spans="1:12" x14ac:dyDescent="0.15">
      <c r="A233" s="228">
        <v>232</v>
      </c>
      <c r="B233" s="228" t="s">
        <v>1412</v>
      </c>
      <c r="C233" s="228" t="s">
        <v>2605</v>
      </c>
      <c r="D233" s="228" t="s">
        <v>1702</v>
      </c>
      <c r="E233" s="228" t="s">
        <v>1059</v>
      </c>
      <c r="F233" s="228" t="s">
        <v>1754</v>
      </c>
      <c r="G233" s="229" t="s">
        <v>685</v>
      </c>
      <c r="H233" s="228" t="s">
        <v>1059</v>
      </c>
      <c r="I233" s="228" t="s">
        <v>1449</v>
      </c>
      <c r="J233" s="228" t="s">
        <v>549</v>
      </c>
      <c r="K233" s="228" t="s">
        <v>1059</v>
      </c>
      <c r="L233" s="228" t="s">
        <v>2606</v>
      </c>
    </row>
    <row r="234" spans="1:12" x14ac:dyDescent="0.15">
      <c r="A234" s="228">
        <v>233</v>
      </c>
      <c r="B234" s="228" t="s">
        <v>1412</v>
      </c>
      <c r="C234" s="228" t="s">
        <v>2330</v>
      </c>
      <c r="D234" s="228" t="s">
        <v>1069</v>
      </c>
      <c r="E234" s="228" t="s">
        <v>1059</v>
      </c>
      <c r="F234" s="228" t="s">
        <v>1754</v>
      </c>
      <c r="G234" s="229" t="s">
        <v>1069</v>
      </c>
      <c r="H234" s="228" t="s">
        <v>1059</v>
      </c>
      <c r="I234" s="228" t="s">
        <v>1449</v>
      </c>
      <c r="J234" s="228" t="s">
        <v>549</v>
      </c>
      <c r="K234" s="228" t="s">
        <v>1059</v>
      </c>
      <c r="L234" s="228" t="s">
        <v>3287</v>
      </c>
    </row>
    <row r="235" spans="1:12" x14ac:dyDescent="0.15">
      <c r="A235" s="228">
        <v>234</v>
      </c>
      <c r="B235" s="228" t="s">
        <v>1412</v>
      </c>
      <c r="C235" s="228" t="s">
        <v>2358</v>
      </c>
      <c r="D235" s="228" t="s">
        <v>1069</v>
      </c>
      <c r="E235" s="228" t="s">
        <v>1059</v>
      </c>
      <c r="F235" s="228" t="s">
        <v>1754</v>
      </c>
      <c r="G235" s="229" t="s">
        <v>1069</v>
      </c>
      <c r="H235" s="228" t="s">
        <v>1059</v>
      </c>
      <c r="I235" s="228" t="s">
        <v>1449</v>
      </c>
      <c r="J235" s="228" t="s">
        <v>549</v>
      </c>
      <c r="K235" s="228" t="s">
        <v>1059</v>
      </c>
      <c r="L235" s="228" t="s">
        <v>3288</v>
      </c>
    </row>
    <row r="236" spans="1:12" x14ac:dyDescent="0.15">
      <c r="A236" s="228">
        <v>235</v>
      </c>
      <c r="B236" s="228" t="s">
        <v>1412</v>
      </c>
      <c r="C236" s="228" t="s">
        <v>2199</v>
      </c>
      <c r="D236" s="228" t="s">
        <v>1702</v>
      </c>
      <c r="E236" s="228" t="s">
        <v>1059</v>
      </c>
      <c r="F236" s="228" t="s">
        <v>1754</v>
      </c>
      <c r="G236" s="229" t="s">
        <v>1069</v>
      </c>
      <c r="H236" s="228" t="s">
        <v>1059</v>
      </c>
      <c r="I236" s="228" t="s">
        <v>1449</v>
      </c>
      <c r="J236" s="228" t="s">
        <v>549</v>
      </c>
      <c r="K236" s="228" t="s">
        <v>1059</v>
      </c>
      <c r="L236" s="228" t="s">
        <v>2345</v>
      </c>
    </row>
    <row r="237" spans="1:12" x14ac:dyDescent="0.15">
      <c r="A237" s="228">
        <v>236</v>
      </c>
      <c r="B237" s="228" t="s">
        <v>1412</v>
      </c>
      <c r="C237" s="228" t="s">
        <v>1555</v>
      </c>
      <c r="D237" s="228" t="s">
        <v>1425</v>
      </c>
      <c r="E237" s="228" t="s">
        <v>1451</v>
      </c>
      <c r="F237" s="228" t="s">
        <v>1444</v>
      </c>
      <c r="G237" s="229" t="s">
        <v>1425</v>
      </c>
      <c r="H237" s="228" t="s">
        <v>1451</v>
      </c>
      <c r="I237" s="228" t="s">
        <v>1449</v>
      </c>
      <c r="J237" s="228" t="s">
        <v>2337</v>
      </c>
      <c r="K237" s="228" t="s">
        <v>1059</v>
      </c>
      <c r="L237" s="228" t="s">
        <v>3289</v>
      </c>
    </row>
    <row r="238" spans="1:12" x14ac:dyDescent="0.15">
      <c r="A238" s="228">
        <v>237</v>
      </c>
      <c r="B238" s="228" t="s">
        <v>1412</v>
      </c>
      <c r="C238" s="228" t="s">
        <v>1559</v>
      </c>
      <c r="D238" s="228" t="s">
        <v>1425</v>
      </c>
      <c r="E238" s="228" t="s">
        <v>1451</v>
      </c>
      <c r="F238" s="228" t="s">
        <v>1444</v>
      </c>
      <c r="G238" s="229" t="s">
        <v>1425</v>
      </c>
      <c r="H238" s="228" t="s">
        <v>2750</v>
      </c>
      <c r="I238" s="228" t="s">
        <v>1449</v>
      </c>
      <c r="J238" s="228" t="s">
        <v>1429</v>
      </c>
      <c r="K238" s="228" t="s">
        <v>1059</v>
      </c>
      <c r="L238" s="228" t="s">
        <v>3290</v>
      </c>
    </row>
    <row r="239" spans="1:12" x14ac:dyDescent="0.15">
      <c r="A239" s="228">
        <v>238</v>
      </c>
      <c r="B239" s="228" t="s">
        <v>1412</v>
      </c>
      <c r="C239" s="228" t="s">
        <v>2344</v>
      </c>
      <c r="D239" s="228" t="s">
        <v>2316</v>
      </c>
      <c r="E239" s="228" t="s">
        <v>2350</v>
      </c>
      <c r="F239" s="228" t="s">
        <v>1849</v>
      </c>
      <c r="G239" s="229" t="s">
        <v>2316</v>
      </c>
      <c r="H239" s="228" t="s">
        <v>1059</v>
      </c>
      <c r="I239" s="228" t="s">
        <v>2351</v>
      </c>
      <c r="J239" s="228" t="s">
        <v>2316</v>
      </c>
      <c r="K239" s="228" t="s">
        <v>1975</v>
      </c>
      <c r="L239" s="228" t="s">
        <v>3291</v>
      </c>
    </row>
    <row r="240" spans="1:12" x14ac:dyDescent="0.15">
      <c r="A240" s="228">
        <v>239</v>
      </c>
      <c r="B240" s="228" t="s">
        <v>1412</v>
      </c>
      <c r="C240" s="228" t="s">
        <v>2347</v>
      </c>
      <c r="D240" s="228" t="s">
        <v>2316</v>
      </c>
      <c r="E240" s="228" t="s">
        <v>2331</v>
      </c>
      <c r="F240" s="228" t="s">
        <v>1746</v>
      </c>
      <c r="G240" s="229" t="s">
        <v>2316</v>
      </c>
      <c r="H240" s="228" t="s">
        <v>2348</v>
      </c>
      <c r="I240" s="228" t="s">
        <v>1449</v>
      </c>
      <c r="J240" s="228" t="s">
        <v>2316</v>
      </c>
      <c r="K240" s="228" t="s">
        <v>1718</v>
      </c>
      <c r="L240" s="228" t="s">
        <v>2349</v>
      </c>
    </row>
    <row r="241" spans="1:12" x14ac:dyDescent="0.15">
      <c r="A241" s="228">
        <v>240</v>
      </c>
      <c r="B241" s="228" t="s">
        <v>1412</v>
      </c>
      <c r="C241" s="228" t="s">
        <v>1564</v>
      </c>
      <c r="D241" s="228" t="s">
        <v>1425</v>
      </c>
      <c r="E241" s="228" t="s">
        <v>1451</v>
      </c>
      <c r="F241" s="228" t="s">
        <v>1448</v>
      </c>
      <c r="G241" s="229" t="s">
        <v>1425</v>
      </c>
      <c r="H241" s="228" t="s">
        <v>1495</v>
      </c>
      <c r="I241" s="228" t="s">
        <v>1457</v>
      </c>
      <c r="J241" s="228" t="s">
        <v>2325</v>
      </c>
      <c r="K241" s="228" t="s">
        <v>1718</v>
      </c>
      <c r="L241" s="228" t="s">
        <v>2317</v>
      </c>
    </row>
    <row r="242" spans="1:12" x14ac:dyDescent="0.15">
      <c r="A242" s="228">
        <v>241</v>
      </c>
      <c r="B242" s="228" t="s">
        <v>1412</v>
      </c>
      <c r="C242" s="228" t="s">
        <v>2352</v>
      </c>
      <c r="D242" s="228" t="s">
        <v>2353</v>
      </c>
      <c r="E242" s="228" t="s">
        <v>2190</v>
      </c>
      <c r="F242" s="228" t="s">
        <v>1943</v>
      </c>
      <c r="G242" s="229">
        <v>-0.2</v>
      </c>
      <c r="H242" s="228" t="s">
        <v>2343</v>
      </c>
      <c r="I242" s="228" t="s">
        <v>1428</v>
      </c>
      <c r="J242" s="228" t="s">
        <v>2354</v>
      </c>
      <c r="K242" s="228" t="s">
        <v>1059</v>
      </c>
      <c r="L242" s="228" t="s">
        <v>2355</v>
      </c>
    </row>
    <row r="243" spans="1:12" x14ac:dyDescent="0.15">
      <c r="A243" s="228">
        <v>242</v>
      </c>
      <c r="B243" s="228" t="s">
        <v>1412</v>
      </c>
      <c r="C243" s="228" t="s">
        <v>2340</v>
      </c>
      <c r="D243" s="228" t="s">
        <v>2316</v>
      </c>
      <c r="E243" s="228" t="s">
        <v>2341</v>
      </c>
      <c r="F243" s="228" t="s">
        <v>2342</v>
      </c>
      <c r="G243" s="229">
        <v>-0.1</v>
      </c>
      <c r="H243" s="228" t="s">
        <v>1451</v>
      </c>
      <c r="I243" s="228" t="s">
        <v>1434</v>
      </c>
      <c r="J243" s="228" t="s">
        <v>1425</v>
      </c>
      <c r="K243" s="228" t="s">
        <v>1744</v>
      </c>
      <c r="L243" s="228" t="s">
        <v>2130</v>
      </c>
    </row>
    <row r="244" spans="1:12" x14ac:dyDescent="0.15">
      <c r="A244" s="228">
        <v>243</v>
      </c>
      <c r="B244" s="228" t="s">
        <v>1412</v>
      </c>
      <c r="C244" s="228" t="s">
        <v>2328</v>
      </c>
      <c r="D244" s="228" t="s">
        <v>685</v>
      </c>
      <c r="E244" s="228" t="s">
        <v>1451</v>
      </c>
      <c r="F244" s="228" t="s">
        <v>2237</v>
      </c>
      <c r="G244" s="229" t="s">
        <v>1425</v>
      </c>
      <c r="H244" s="228" t="s">
        <v>1737</v>
      </c>
      <c r="I244" s="228" t="s">
        <v>1428</v>
      </c>
      <c r="J244" s="228" t="s">
        <v>2247</v>
      </c>
      <c r="K244" s="228" t="s">
        <v>2248</v>
      </c>
      <c r="L244" s="228" t="s">
        <v>3292</v>
      </c>
    </row>
    <row r="245" spans="1:12" x14ac:dyDescent="0.15">
      <c r="A245" s="228">
        <v>244</v>
      </c>
      <c r="B245" s="228" t="s">
        <v>1412</v>
      </c>
      <c r="C245" s="228" t="s">
        <v>1557</v>
      </c>
      <c r="D245" s="228" t="s">
        <v>1425</v>
      </c>
      <c r="E245" s="228" t="s">
        <v>1451</v>
      </c>
      <c r="F245" s="228" t="s">
        <v>1822</v>
      </c>
      <c r="G245" s="229" t="s">
        <v>1425</v>
      </c>
      <c r="H245" s="228" t="s">
        <v>2318</v>
      </c>
      <c r="I245" s="228" t="s">
        <v>1428</v>
      </c>
      <c r="J245" s="228" t="s">
        <v>1457</v>
      </c>
      <c r="K245" s="228" t="s">
        <v>1744</v>
      </c>
      <c r="L245" s="228" t="s">
        <v>3293</v>
      </c>
    </row>
    <row r="246" spans="1:12" x14ac:dyDescent="0.15">
      <c r="A246" s="228">
        <v>245</v>
      </c>
      <c r="B246" s="228" t="s">
        <v>1412</v>
      </c>
      <c r="C246" s="228" t="s">
        <v>1616</v>
      </c>
      <c r="D246" s="228" t="s">
        <v>1425</v>
      </c>
      <c r="E246" s="228" t="s">
        <v>1451</v>
      </c>
      <c r="F246" s="228" t="s">
        <v>1435</v>
      </c>
      <c r="G246" s="229" t="s">
        <v>1425</v>
      </c>
      <c r="H246" s="228" t="s">
        <v>1468</v>
      </c>
      <c r="I246" s="228" t="s">
        <v>1449</v>
      </c>
      <c r="J246" s="228" t="s">
        <v>2326</v>
      </c>
      <c r="K246" s="228" t="s">
        <v>1744</v>
      </c>
      <c r="L246" s="228" t="s">
        <v>2327</v>
      </c>
    </row>
    <row r="247" spans="1:12" x14ac:dyDescent="0.15">
      <c r="A247" s="228">
        <v>246</v>
      </c>
      <c r="B247" s="228" t="s">
        <v>1412</v>
      </c>
      <c r="C247" s="228" t="s">
        <v>1638</v>
      </c>
      <c r="D247" s="228" t="s">
        <v>2316</v>
      </c>
      <c r="E247" s="228" t="s">
        <v>2211</v>
      </c>
      <c r="F247" s="228" t="s">
        <v>2316</v>
      </c>
      <c r="G247" s="229">
        <v>-0.1</v>
      </c>
      <c r="H247" s="228" t="s">
        <v>1750</v>
      </c>
      <c r="I247" s="228" t="s">
        <v>2316</v>
      </c>
      <c r="J247" s="228" t="s">
        <v>2316</v>
      </c>
      <c r="K247" s="228" t="s">
        <v>1059</v>
      </c>
      <c r="L247" s="228" t="s">
        <v>2329</v>
      </c>
    </row>
    <row r="248" spans="1:12" x14ac:dyDescent="0.15">
      <c r="A248" s="228">
        <v>247</v>
      </c>
      <c r="B248" s="228" t="s">
        <v>1412</v>
      </c>
      <c r="C248" s="228" t="s">
        <v>1560</v>
      </c>
      <c r="D248" s="228" t="s">
        <v>1425</v>
      </c>
      <c r="E248" s="228" t="s">
        <v>1451</v>
      </c>
      <c r="F248" s="228" t="s">
        <v>1449</v>
      </c>
      <c r="G248" s="229" t="s">
        <v>1425</v>
      </c>
      <c r="H248" s="228" t="s">
        <v>1451</v>
      </c>
      <c r="I248" s="228" t="s">
        <v>1457</v>
      </c>
      <c r="J248" s="228" t="s">
        <v>2637</v>
      </c>
      <c r="K248" s="228" t="s">
        <v>1059</v>
      </c>
      <c r="L248" s="228" t="s">
        <v>2324</v>
      </c>
    </row>
    <row r="249" spans="1:12" x14ac:dyDescent="0.15">
      <c r="A249" s="228">
        <v>248</v>
      </c>
      <c r="B249" s="228" t="s">
        <v>1412</v>
      </c>
      <c r="C249" s="228" t="s">
        <v>2346</v>
      </c>
      <c r="D249" s="228" t="s">
        <v>2316</v>
      </c>
      <c r="E249" s="228" t="s">
        <v>2341</v>
      </c>
      <c r="F249" s="228" t="s">
        <v>2112</v>
      </c>
      <c r="G249" s="229" t="s">
        <v>1059</v>
      </c>
      <c r="H249" s="228" t="s">
        <v>2343</v>
      </c>
      <c r="I249" s="228" t="s">
        <v>1449</v>
      </c>
      <c r="J249" s="228" t="s">
        <v>2316</v>
      </c>
      <c r="K249" s="228" t="s">
        <v>1059</v>
      </c>
      <c r="L249" s="228" t="s">
        <v>3294</v>
      </c>
    </row>
    <row r="250" spans="1:12" x14ac:dyDescent="0.15">
      <c r="A250" s="228">
        <v>249</v>
      </c>
      <c r="B250" s="228" t="s">
        <v>1412</v>
      </c>
      <c r="C250" s="228" t="s">
        <v>2356</v>
      </c>
      <c r="D250" s="228" t="s">
        <v>1423</v>
      </c>
      <c r="E250" s="228" t="s">
        <v>1059</v>
      </c>
      <c r="F250" s="228" t="s">
        <v>1754</v>
      </c>
      <c r="G250" s="229" t="s">
        <v>1069</v>
      </c>
      <c r="H250" s="228" t="s">
        <v>1059</v>
      </c>
      <c r="I250" s="228" t="s">
        <v>1449</v>
      </c>
      <c r="J250" s="228" t="s">
        <v>1069</v>
      </c>
      <c r="K250" s="228" t="s">
        <v>1059</v>
      </c>
      <c r="L250" s="228" t="s">
        <v>2357</v>
      </c>
    </row>
    <row r="251" spans="1:12" x14ac:dyDescent="0.15">
      <c r="A251" s="228">
        <v>250</v>
      </c>
      <c r="B251" s="228" t="s">
        <v>1412</v>
      </c>
      <c r="C251" s="228" t="s">
        <v>1643</v>
      </c>
      <c r="D251" s="228" t="s">
        <v>1424</v>
      </c>
      <c r="E251" s="228" t="s">
        <v>1059</v>
      </c>
      <c r="F251" s="228" t="s">
        <v>1449</v>
      </c>
      <c r="G251" s="229" t="s">
        <v>685</v>
      </c>
      <c r="H251" s="228" t="s">
        <v>1059</v>
      </c>
      <c r="I251" s="228" t="s">
        <v>1434</v>
      </c>
      <c r="J251" s="228" t="s">
        <v>685</v>
      </c>
      <c r="K251" s="228" t="s">
        <v>1623</v>
      </c>
      <c r="L251" s="228" t="s">
        <v>3295</v>
      </c>
    </row>
    <row r="252" spans="1:12" x14ac:dyDescent="0.15">
      <c r="A252" s="228">
        <v>251</v>
      </c>
      <c r="B252" s="228" t="s">
        <v>1413</v>
      </c>
      <c r="C252" s="228" t="s">
        <v>1858</v>
      </c>
      <c r="D252" s="228" t="s">
        <v>1814</v>
      </c>
      <c r="E252" s="228" t="s">
        <v>1821</v>
      </c>
      <c r="F252" s="228" t="s">
        <v>1839</v>
      </c>
      <c r="G252" s="229" t="s">
        <v>1814</v>
      </c>
      <c r="H252" s="228" t="s">
        <v>1821</v>
      </c>
      <c r="I252" s="228" t="s">
        <v>1434</v>
      </c>
      <c r="J252" s="228" t="s">
        <v>1814</v>
      </c>
      <c r="K252" s="228" t="s">
        <v>1059</v>
      </c>
      <c r="L252" s="228" t="s">
        <v>3296</v>
      </c>
    </row>
    <row r="253" spans="1:12" x14ac:dyDescent="0.15">
      <c r="A253" s="228">
        <v>252</v>
      </c>
      <c r="B253" s="228" t="s">
        <v>1413</v>
      </c>
      <c r="C253" s="228" t="s">
        <v>1816</v>
      </c>
      <c r="D253" s="228" t="s">
        <v>1815</v>
      </c>
      <c r="E253" s="228" t="s">
        <v>1451</v>
      </c>
      <c r="F253" s="228" t="s">
        <v>1450</v>
      </c>
      <c r="G253" s="229" t="s">
        <v>1425</v>
      </c>
      <c r="H253" s="228" t="s">
        <v>1451</v>
      </c>
      <c r="I253" s="228" t="s">
        <v>1434</v>
      </c>
      <c r="J253" s="228" t="s">
        <v>1814</v>
      </c>
      <c r="K253" s="228" t="s">
        <v>1059</v>
      </c>
      <c r="L253" s="228" t="s">
        <v>1834</v>
      </c>
    </row>
    <row r="254" spans="1:12" x14ac:dyDescent="0.15">
      <c r="A254" s="228">
        <v>253</v>
      </c>
      <c r="B254" s="228" t="s">
        <v>1413</v>
      </c>
      <c r="C254" s="228" t="s">
        <v>1838</v>
      </c>
      <c r="D254" s="228" t="s">
        <v>1814</v>
      </c>
      <c r="E254" s="228" t="s">
        <v>1821</v>
      </c>
      <c r="F254" s="228" t="s">
        <v>1839</v>
      </c>
      <c r="G254" s="229" t="s">
        <v>1814</v>
      </c>
      <c r="H254" s="228" t="s">
        <v>1821</v>
      </c>
      <c r="I254" s="228" t="s">
        <v>1819</v>
      </c>
      <c r="J254" s="228" t="s">
        <v>1814</v>
      </c>
      <c r="K254" s="228" t="s">
        <v>1840</v>
      </c>
      <c r="L254" s="228" t="s">
        <v>3297</v>
      </c>
    </row>
    <row r="255" spans="1:12" x14ac:dyDescent="0.15">
      <c r="A255" s="228">
        <v>254</v>
      </c>
      <c r="B255" s="228" t="s">
        <v>1413</v>
      </c>
      <c r="C255" s="228" t="s">
        <v>1528</v>
      </c>
      <c r="D255" s="228" t="s">
        <v>1473</v>
      </c>
      <c r="E255" s="228" t="s">
        <v>1451</v>
      </c>
      <c r="F255" s="228" t="s">
        <v>1450</v>
      </c>
      <c r="G255" s="229" t="s">
        <v>1425</v>
      </c>
      <c r="H255" s="228" t="s">
        <v>1451</v>
      </c>
      <c r="I255" s="228" t="s">
        <v>1434</v>
      </c>
      <c r="J255" s="228" t="s">
        <v>1425</v>
      </c>
      <c r="K255" s="228" t="s">
        <v>1059</v>
      </c>
      <c r="L255" s="228" t="s">
        <v>3298</v>
      </c>
    </row>
    <row r="256" spans="1:12" x14ac:dyDescent="0.15">
      <c r="A256" s="228">
        <v>255</v>
      </c>
      <c r="B256" s="228" t="s">
        <v>1413</v>
      </c>
      <c r="C256" s="228" t="s">
        <v>1855</v>
      </c>
      <c r="D256" s="228" t="s">
        <v>1826</v>
      </c>
      <c r="E256" s="228" t="s">
        <v>1821</v>
      </c>
      <c r="F256" s="228" t="s">
        <v>1849</v>
      </c>
      <c r="G256" s="229" t="s">
        <v>1814</v>
      </c>
      <c r="H256" s="228" t="s">
        <v>1821</v>
      </c>
      <c r="I256" s="228" t="s">
        <v>1434</v>
      </c>
      <c r="J256" s="228" t="s">
        <v>1814</v>
      </c>
      <c r="K256" s="228" t="s">
        <v>1059</v>
      </c>
      <c r="L256" s="228" t="s">
        <v>3299</v>
      </c>
    </row>
    <row r="257" spans="1:12" x14ac:dyDescent="0.15">
      <c r="A257" s="228">
        <v>256</v>
      </c>
      <c r="B257" s="228" t="s">
        <v>1413</v>
      </c>
      <c r="C257" s="228" t="s">
        <v>2106</v>
      </c>
      <c r="D257" s="228" t="s">
        <v>2086</v>
      </c>
      <c r="E257" s="228" t="s">
        <v>2103</v>
      </c>
      <c r="F257" s="228" t="s">
        <v>2102</v>
      </c>
      <c r="G257" s="229" t="s">
        <v>2104</v>
      </c>
      <c r="H257" s="228" t="s">
        <v>2105</v>
      </c>
      <c r="I257" s="228" t="s">
        <v>1449</v>
      </c>
      <c r="J257" s="228" t="s">
        <v>2090</v>
      </c>
      <c r="K257" s="228" t="s">
        <v>1059</v>
      </c>
      <c r="L257" s="228" t="s">
        <v>2182</v>
      </c>
    </row>
    <row r="258" spans="1:12" x14ac:dyDescent="0.15">
      <c r="A258" s="228">
        <v>257</v>
      </c>
      <c r="B258" s="228" t="s">
        <v>1413</v>
      </c>
      <c r="C258" s="228" t="s">
        <v>2081</v>
      </c>
      <c r="D258" s="228" t="s">
        <v>1910</v>
      </c>
      <c r="E258" s="228" t="s">
        <v>1447</v>
      </c>
      <c r="F258" s="228" t="s">
        <v>1911</v>
      </c>
      <c r="G258" s="229">
        <v>-0.1</v>
      </c>
      <c r="H258" s="228" t="s">
        <v>1912</v>
      </c>
      <c r="I258" s="228" t="s">
        <v>1913</v>
      </c>
      <c r="J258" s="228" t="s">
        <v>1914</v>
      </c>
      <c r="K258" s="228" t="s">
        <v>1059</v>
      </c>
      <c r="L258" s="228" t="s">
        <v>3246</v>
      </c>
    </row>
    <row r="259" spans="1:12" x14ac:dyDescent="0.15">
      <c r="A259" s="228">
        <v>258</v>
      </c>
      <c r="B259" s="228" t="s">
        <v>1413</v>
      </c>
      <c r="C259" s="228" t="s">
        <v>1807</v>
      </c>
      <c r="D259" s="228" t="s">
        <v>1425</v>
      </c>
      <c r="E259" s="228" t="s">
        <v>1451</v>
      </c>
      <c r="F259" s="228" t="s">
        <v>1438</v>
      </c>
      <c r="G259" s="229" t="s">
        <v>1425</v>
      </c>
      <c r="H259" s="228" t="s">
        <v>1836</v>
      </c>
      <c r="I259" s="228" t="s">
        <v>1434</v>
      </c>
      <c r="J259" s="228" t="s">
        <v>1729</v>
      </c>
      <c r="K259" s="228" t="s">
        <v>1059</v>
      </c>
      <c r="L259" s="228" t="s">
        <v>1835</v>
      </c>
    </row>
    <row r="260" spans="1:12" x14ac:dyDescent="0.15">
      <c r="A260" s="228">
        <v>259</v>
      </c>
      <c r="B260" s="228" t="s">
        <v>1413</v>
      </c>
      <c r="C260" s="228" t="s">
        <v>2290</v>
      </c>
      <c r="D260" s="228" t="s">
        <v>2243</v>
      </c>
      <c r="E260" s="228" t="s">
        <v>2289</v>
      </c>
      <c r="F260" s="228" t="s">
        <v>2254</v>
      </c>
      <c r="G260" s="229">
        <v>-0.2</v>
      </c>
      <c r="H260" s="228" t="s">
        <v>1735</v>
      </c>
      <c r="I260" s="228" t="s">
        <v>1729</v>
      </c>
      <c r="J260" s="228" t="s">
        <v>2243</v>
      </c>
      <c r="K260" s="228" t="s">
        <v>1059</v>
      </c>
      <c r="L260" s="228" t="s">
        <v>2291</v>
      </c>
    </row>
    <row r="261" spans="1:12" x14ac:dyDescent="0.15">
      <c r="A261" s="228">
        <v>260</v>
      </c>
      <c r="B261" s="228" t="s">
        <v>1413</v>
      </c>
      <c r="C261" s="228" t="s">
        <v>1808</v>
      </c>
      <c r="D261" s="228" t="s">
        <v>1425</v>
      </c>
      <c r="E261" s="228" t="s">
        <v>1722</v>
      </c>
      <c r="F261" s="228" t="s">
        <v>1432</v>
      </c>
      <c r="G261" s="229">
        <v>-0.1</v>
      </c>
      <c r="H261" s="228" t="s">
        <v>1433</v>
      </c>
      <c r="I261" s="228" t="s">
        <v>1434</v>
      </c>
      <c r="J261" s="228" t="s">
        <v>1814</v>
      </c>
      <c r="K261" s="228" t="s">
        <v>1059</v>
      </c>
      <c r="L261" s="228" t="s">
        <v>1809</v>
      </c>
    </row>
    <row r="262" spans="1:12" x14ac:dyDescent="0.15">
      <c r="A262" s="228">
        <v>261</v>
      </c>
      <c r="B262" s="228" t="s">
        <v>1413</v>
      </c>
      <c r="C262" s="228" t="s">
        <v>1803</v>
      </c>
      <c r="D262" s="228" t="s">
        <v>685</v>
      </c>
      <c r="E262" s="228" t="s">
        <v>1827</v>
      </c>
      <c r="F262" s="228" t="s">
        <v>1818</v>
      </c>
      <c r="G262" s="229">
        <v>-0.1</v>
      </c>
      <c r="H262" s="228" t="s">
        <v>1828</v>
      </c>
      <c r="I262" s="228" t="s">
        <v>1819</v>
      </c>
      <c r="J262" s="228" t="s">
        <v>1814</v>
      </c>
      <c r="K262" s="228" t="s">
        <v>1059</v>
      </c>
      <c r="L262" s="228" t="s">
        <v>1830</v>
      </c>
    </row>
    <row r="263" spans="1:12" x14ac:dyDescent="0.15">
      <c r="A263" s="228">
        <v>262</v>
      </c>
      <c r="B263" s="228" t="s">
        <v>1413</v>
      </c>
      <c r="C263" s="228" t="s">
        <v>1648</v>
      </c>
      <c r="D263" s="228" t="s">
        <v>1826</v>
      </c>
      <c r="E263" s="228" t="s">
        <v>1831</v>
      </c>
      <c r="F263" s="228" t="s">
        <v>1818</v>
      </c>
      <c r="G263" s="229">
        <v>-0.15</v>
      </c>
      <c r="H263" s="228" t="s">
        <v>1832</v>
      </c>
      <c r="I263" s="228" t="s">
        <v>1819</v>
      </c>
      <c r="J263" s="228" t="s">
        <v>1814</v>
      </c>
      <c r="K263" s="228" t="s">
        <v>1059</v>
      </c>
      <c r="L263" s="228" t="s">
        <v>3388</v>
      </c>
    </row>
    <row r="264" spans="1:12" x14ac:dyDescent="0.15">
      <c r="A264" s="228">
        <v>263</v>
      </c>
      <c r="B264" s="228" t="s">
        <v>1413</v>
      </c>
      <c r="C264" s="228" t="s">
        <v>1518</v>
      </c>
      <c r="D264" s="228" t="s">
        <v>1425</v>
      </c>
      <c r="E264" s="228" t="s">
        <v>1723</v>
      </c>
      <c r="F264" s="228" t="s">
        <v>1432</v>
      </c>
      <c r="G264" s="229">
        <v>-0.2</v>
      </c>
      <c r="H264" s="228" t="s">
        <v>1454</v>
      </c>
      <c r="I264" s="228" t="s">
        <v>1436</v>
      </c>
      <c r="J264" s="228" t="s">
        <v>1429</v>
      </c>
      <c r="K264" s="228" t="s">
        <v>1059</v>
      </c>
      <c r="L264" s="228" t="s">
        <v>1811</v>
      </c>
    </row>
    <row r="265" spans="1:12" x14ac:dyDescent="0.15">
      <c r="A265" s="228">
        <v>264</v>
      </c>
      <c r="B265" s="228" t="s">
        <v>1413</v>
      </c>
      <c r="C265" s="228" t="s">
        <v>1606</v>
      </c>
      <c r="D265" s="228" t="s">
        <v>2791</v>
      </c>
      <c r="E265" s="228" t="s">
        <v>1723</v>
      </c>
      <c r="F265" s="228" t="s">
        <v>1432</v>
      </c>
      <c r="G265" s="229">
        <v>-0.15</v>
      </c>
      <c r="H265" s="228" t="s">
        <v>2003</v>
      </c>
      <c r="I265" s="228" t="s">
        <v>1434</v>
      </c>
      <c r="J265" s="228" t="s">
        <v>1425</v>
      </c>
      <c r="K265" s="228" t="s">
        <v>2045</v>
      </c>
      <c r="L265" s="228" t="s">
        <v>1813</v>
      </c>
    </row>
    <row r="266" spans="1:12" x14ac:dyDescent="0.15">
      <c r="A266" s="228">
        <v>265</v>
      </c>
      <c r="B266" s="228" t="s">
        <v>1413</v>
      </c>
      <c r="C266" s="228" t="s">
        <v>1802</v>
      </c>
      <c r="D266" s="228" t="s">
        <v>1814</v>
      </c>
      <c r="E266" s="228" t="s">
        <v>1817</v>
      </c>
      <c r="F266" s="228" t="s">
        <v>1818</v>
      </c>
      <c r="G266" s="229" t="s">
        <v>1059</v>
      </c>
      <c r="H266" s="228" t="s">
        <v>1820</v>
      </c>
      <c r="I266" s="228" t="s">
        <v>1819</v>
      </c>
      <c r="J266" s="228" t="s">
        <v>1814</v>
      </c>
      <c r="K266" s="228" t="s">
        <v>1059</v>
      </c>
      <c r="L266" s="228" t="s">
        <v>3300</v>
      </c>
    </row>
    <row r="267" spans="1:12" x14ac:dyDescent="0.15">
      <c r="A267" s="228">
        <v>266</v>
      </c>
      <c r="B267" s="228" t="s">
        <v>1413</v>
      </c>
      <c r="C267" s="228" t="s">
        <v>1810</v>
      </c>
      <c r="D267" s="228" t="s">
        <v>1814</v>
      </c>
      <c r="E267" s="228" t="s">
        <v>1821</v>
      </c>
      <c r="F267" s="228" t="s">
        <v>1822</v>
      </c>
      <c r="G267" s="229" t="s">
        <v>1814</v>
      </c>
      <c r="H267" s="228" t="s">
        <v>1824</v>
      </c>
      <c r="I267" s="228" t="s">
        <v>1819</v>
      </c>
      <c r="J267" s="228" t="s">
        <v>1814</v>
      </c>
      <c r="K267" s="228" t="s">
        <v>1718</v>
      </c>
      <c r="L267" s="228" t="s">
        <v>1825</v>
      </c>
    </row>
    <row r="268" spans="1:12" x14ac:dyDescent="0.15">
      <c r="A268" s="228">
        <v>267</v>
      </c>
      <c r="B268" s="228" t="s">
        <v>1413</v>
      </c>
      <c r="C268" s="228" t="s">
        <v>1539</v>
      </c>
      <c r="D268" s="228" t="s">
        <v>1425</v>
      </c>
      <c r="E268" s="228" t="s">
        <v>1451</v>
      </c>
      <c r="F268" s="228" t="s">
        <v>1435</v>
      </c>
      <c r="G268" s="229" t="s">
        <v>1425</v>
      </c>
      <c r="H268" s="228" t="s">
        <v>3443</v>
      </c>
      <c r="I268" s="228" t="s">
        <v>1434</v>
      </c>
      <c r="J268" s="228" t="s">
        <v>1425</v>
      </c>
      <c r="K268" s="228" t="s">
        <v>1718</v>
      </c>
      <c r="L268" s="228" t="s">
        <v>1812</v>
      </c>
    </row>
    <row r="269" spans="1:12" x14ac:dyDescent="0.15">
      <c r="A269" s="228">
        <v>268</v>
      </c>
      <c r="B269" s="228" t="s">
        <v>1413</v>
      </c>
      <c r="C269" s="228" t="s">
        <v>1856</v>
      </c>
      <c r="D269" s="228" t="s">
        <v>1814</v>
      </c>
      <c r="E269" s="228" t="s">
        <v>1821</v>
      </c>
      <c r="F269" s="228" t="s">
        <v>1848</v>
      </c>
      <c r="G269" s="229" t="s">
        <v>1814</v>
      </c>
      <c r="H269" s="228" t="s">
        <v>1857</v>
      </c>
      <c r="I269" s="228" t="s">
        <v>1434</v>
      </c>
      <c r="J269" s="228" t="s">
        <v>1814</v>
      </c>
      <c r="K269" s="228" t="s">
        <v>1059</v>
      </c>
      <c r="L269" s="228" t="s">
        <v>3282</v>
      </c>
    </row>
    <row r="270" spans="1:12" x14ac:dyDescent="0.15">
      <c r="A270" s="228">
        <v>269</v>
      </c>
      <c r="B270" s="228" t="s">
        <v>1413</v>
      </c>
      <c r="C270" s="228" t="s">
        <v>1805</v>
      </c>
      <c r="D270" s="228" t="s">
        <v>1423</v>
      </c>
      <c r="E270" s="228" t="s">
        <v>1821</v>
      </c>
      <c r="F270" s="228" t="s">
        <v>1852</v>
      </c>
      <c r="G270" s="229" t="s">
        <v>1814</v>
      </c>
      <c r="H270" s="228" t="s">
        <v>1750</v>
      </c>
      <c r="I270" s="228" t="s">
        <v>1434</v>
      </c>
      <c r="J270" s="228" t="s">
        <v>1814</v>
      </c>
      <c r="K270" s="228" t="s">
        <v>2752</v>
      </c>
      <c r="L270" s="228" t="s">
        <v>1851</v>
      </c>
    </row>
    <row r="271" spans="1:12" x14ac:dyDescent="0.15">
      <c r="A271" s="228">
        <v>270</v>
      </c>
      <c r="B271" s="228" t="s">
        <v>1413</v>
      </c>
      <c r="C271" s="228" t="s">
        <v>1850</v>
      </c>
      <c r="D271" s="228" t="s">
        <v>1424</v>
      </c>
      <c r="E271" s="228" t="s">
        <v>1821</v>
      </c>
      <c r="F271" s="228" t="s">
        <v>1853</v>
      </c>
      <c r="G271" s="229" t="s">
        <v>1814</v>
      </c>
      <c r="H271" s="228" t="s">
        <v>1854</v>
      </c>
      <c r="I271" s="228" t="s">
        <v>1434</v>
      </c>
      <c r="J271" s="228" t="s">
        <v>1814</v>
      </c>
      <c r="K271" s="228" t="s">
        <v>1623</v>
      </c>
      <c r="L271" s="228" t="s">
        <v>3301</v>
      </c>
    </row>
    <row r="272" spans="1:12" x14ac:dyDescent="0.15">
      <c r="A272" s="228">
        <v>271</v>
      </c>
      <c r="B272" s="228" t="s">
        <v>1414</v>
      </c>
      <c r="C272" s="228" t="s">
        <v>2275</v>
      </c>
      <c r="D272" s="228" t="s">
        <v>2276</v>
      </c>
      <c r="E272" s="228" t="s">
        <v>1451</v>
      </c>
      <c r="F272" s="228" t="s">
        <v>1450</v>
      </c>
      <c r="G272" s="229" t="s">
        <v>1425</v>
      </c>
      <c r="H272" s="228" t="s">
        <v>1451</v>
      </c>
      <c r="I272" s="228" t="s">
        <v>1434</v>
      </c>
      <c r="J272" s="228" t="s">
        <v>2243</v>
      </c>
      <c r="K272" s="228" t="s">
        <v>1059</v>
      </c>
      <c r="L272" s="228" t="s">
        <v>3674</v>
      </c>
    </row>
    <row r="273" spans="1:12" x14ac:dyDescent="0.15">
      <c r="A273" s="228">
        <v>272</v>
      </c>
      <c r="B273" s="228" t="s">
        <v>1414</v>
      </c>
      <c r="C273" s="228" t="s">
        <v>2283</v>
      </c>
      <c r="D273" s="228" t="s">
        <v>2243</v>
      </c>
      <c r="E273" s="228" t="s">
        <v>1451</v>
      </c>
      <c r="F273" s="228" t="s">
        <v>1450</v>
      </c>
      <c r="G273" s="229" t="s">
        <v>1425</v>
      </c>
      <c r="H273" s="228" t="s">
        <v>1451</v>
      </c>
      <c r="I273" s="228" t="s">
        <v>1434</v>
      </c>
      <c r="J273" s="228" t="s">
        <v>2243</v>
      </c>
      <c r="K273" s="228" t="s">
        <v>1059</v>
      </c>
      <c r="L273" s="228" t="s">
        <v>3302</v>
      </c>
    </row>
    <row r="274" spans="1:12" x14ac:dyDescent="0.15">
      <c r="A274" s="228">
        <v>273</v>
      </c>
      <c r="B274" s="228" t="s">
        <v>1414</v>
      </c>
      <c r="C274" s="228" t="s">
        <v>1571</v>
      </c>
      <c r="D274" s="228" t="s">
        <v>1425</v>
      </c>
      <c r="E274" s="228" t="s">
        <v>1451</v>
      </c>
      <c r="F274" s="228" t="s">
        <v>1450</v>
      </c>
      <c r="G274" s="229" t="s">
        <v>1425</v>
      </c>
      <c r="H274" s="228" t="s">
        <v>1451</v>
      </c>
      <c r="I274" s="228" t="s">
        <v>1430</v>
      </c>
      <c r="J274" s="228" t="s">
        <v>1425</v>
      </c>
      <c r="K274" s="228" t="s">
        <v>1059</v>
      </c>
      <c r="L274" s="228" t="s">
        <v>2293</v>
      </c>
    </row>
    <row r="275" spans="1:12" x14ac:dyDescent="0.15">
      <c r="A275" s="228">
        <v>274</v>
      </c>
      <c r="B275" s="228" t="s">
        <v>1414</v>
      </c>
      <c r="C275" s="228" t="s">
        <v>1699</v>
      </c>
      <c r="D275" s="228" t="s">
        <v>2243</v>
      </c>
      <c r="E275" s="228" t="s">
        <v>1451</v>
      </c>
      <c r="F275" s="228" t="s">
        <v>1450</v>
      </c>
      <c r="G275" s="229" t="s">
        <v>1425</v>
      </c>
      <c r="H275" s="228" t="s">
        <v>1451</v>
      </c>
      <c r="I275" s="228" t="s">
        <v>1430</v>
      </c>
      <c r="J275" s="228" t="s">
        <v>2243</v>
      </c>
      <c r="K275" s="228" t="s">
        <v>1059</v>
      </c>
      <c r="L275" s="228" t="s">
        <v>2280</v>
      </c>
    </row>
    <row r="276" spans="1:12" x14ac:dyDescent="0.15">
      <c r="A276" s="228">
        <v>275</v>
      </c>
      <c r="B276" s="228" t="s">
        <v>1414</v>
      </c>
      <c r="C276" s="228" t="s">
        <v>1570</v>
      </c>
      <c r="D276" s="228" t="s">
        <v>1425</v>
      </c>
      <c r="E276" s="228" t="s">
        <v>1451</v>
      </c>
      <c r="F276" s="228" t="s">
        <v>3303</v>
      </c>
      <c r="G276" s="229" t="s">
        <v>1425</v>
      </c>
      <c r="H276" s="228" t="s">
        <v>1059</v>
      </c>
      <c r="I276" s="228" t="s">
        <v>1434</v>
      </c>
      <c r="J276" s="228" t="s">
        <v>1425</v>
      </c>
      <c r="K276" s="228" t="s">
        <v>1059</v>
      </c>
      <c r="L276" s="228" t="s">
        <v>3666</v>
      </c>
    </row>
    <row r="277" spans="1:12" x14ac:dyDescent="0.15">
      <c r="A277" s="228">
        <v>276</v>
      </c>
      <c r="B277" s="228" t="s">
        <v>1414</v>
      </c>
      <c r="C277" s="228" t="s">
        <v>1698</v>
      </c>
      <c r="D277" s="228" t="s">
        <v>2243</v>
      </c>
      <c r="E277" s="228" t="s">
        <v>1059</v>
      </c>
      <c r="F277" s="228" t="s">
        <v>2281</v>
      </c>
      <c r="G277" s="229" t="s">
        <v>2243</v>
      </c>
      <c r="H277" s="228" t="s">
        <v>1891</v>
      </c>
      <c r="I277" s="228" t="s">
        <v>1430</v>
      </c>
      <c r="J277" s="228" t="s">
        <v>2243</v>
      </c>
      <c r="K277" s="228" t="s">
        <v>1623</v>
      </c>
      <c r="L277" s="228" t="s">
        <v>3304</v>
      </c>
    </row>
    <row r="278" spans="1:12" x14ac:dyDescent="0.15">
      <c r="A278" s="228">
        <v>277</v>
      </c>
      <c r="B278" s="228" t="s">
        <v>1414</v>
      </c>
      <c r="C278" s="228" t="s">
        <v>2285</v>
      </c>
      <c r="D278" s="228" t="s">
        <v>2243</v>
      </c>
      <c r="E278" s="228" t="s">
        <v>2286</v>
      </c>
      <c r="F278" s="228" t="s">
        <v>2281</v>
      </c>
      <c r="G278" s="229" t="s">
        <v>2243</v>
      </c>
      <c r="H278" s="228" t="s">
        <v>2244</v>
      </c>
      <c r="I278" s="228" t="s">
        <v>1729</v>
      </c>
      <c r="J278" s="228" t="s">
        <v>2243</v>
      </c>
      <c r="K278" s="228" t="s">
        <v>1059</v>
      </c>
      <c r="L278" s="228" t="s">
        <v>2287</v>
      </c>
    </row>
    <row r="279" spans="1:12" x14ac:dyDescent="0.15">
      <c r="A279" s="228">
        <v>278</v>
      </c>
      <c r="B279" s="228" t="s">
        <v>1414</v>
      </c>
      <c r="C279" s="228" t="s">
        <v>2312</v>
      </c>
      <c r="D279" s="228" t="s">
        <v>1425</v>
      </c>
      <c r="E279" s="228" t="s">
        <v>3122</v>
      </c>
      <c r="F279" s="228" t="s">
        <v>1426</v>
      </c>
      <c r="G279" s="229">
        <v>-0.1</v>
      </c>
      <c r="H279" s="228" t="s">
        <v>1433</v>
      </c>
      <c r="I279" s="228" t="s">
        <v>1428</v>
      </c>
      <c r="J279" s="228" t="s">
        <v>1430</v>
      </c>
      <c r="K279" s="228" t="s">
        <v>1059</v>
      </c>
      <c r="L279" s="228" t="s">
        <v>2303</v>
      </c>
    </row>
    <row r="280" spans="1:12" s="158" customFormat="1" x14ac:dyDescent="0.15">
      <c r="A280" s="228">
        <v>279</v>
      </c>
      <c r="B280" s="247" t="s">
        <v>537</v>
      </c>
      <c r="C280" s="247" t="s">
        <v>3670</v>
      </c>
      <c r="D280" s="247" t="s">
        <v>3579</v>
      </c>
      <c r="E280" s="247" t="s">
        <v>3113</v>
      </c>
      <c r="F280" s="247" t="s">
        <v>3671</v>
      </c>
      <c r="G280" s="249">
        <v>-0.3</v>
      </c>
      <c r="H280" s="247" t="s">
        <v>3672</v>
      </c>
      <c r="I280" s="247" t="s">
        <v>3673</v>
      </c>
      <c r="J280" s="247" t="s">
        <v>3579</v>
      </c>
      <c r="K280" s="247" t="s">
        <v>1718</v>
      </c>
      <c r="L280" s="247" t="s">
        <v>3669</v>
      </c>
    </row>
    <row r="281" spans="1:12" x14ac:dyDescent="0.15">
      <c r="A281" s="228">
        <v>280</v>
      </c>
      <c r="B281" s="228" t="s">
        <v>1414</v>
      </c>
      <c r="C281" s="228" t="s">
        <v>2277</v>
      </c>
      <c r="D281" s="228" t="s">
        <v>2279</v>
      </c>
      <c r="E281" s="228" t="s">
        <v>3122</v>
      </c>
      <c r="F281" s="228" t="s">
        <v>1734</v>
      </c>
      <c r="G281" s="229">
        <v>-0.2</v>
      </c>
      <c r="H281" s="228" t="s">
        <v>1963</v>
      </c>
      <c r="I281" s="228" t="s">
        <v>1430</v>
      </c>
      <c r="J281" s="228" t="s">
        <v>1815</v>
      </c>
      <c r="K281" s="228" t="s">
        <v>2789</v>
      </c>
      <c r="L281" s="228" t="s">
        <v>3429</v>
      </c>
    </row>
    <row r="282" spans="1:12" x14ac:dyDescent="0.15">
      <c r="A282" s="228">
        <v>281</v>
      </c>
      <c r="B282" s="228" t="s">
        <v>1414</v>
      </c>
      <c r="C282" s="228" t="s">
        <v>2305</v>
      </c>
      <c r="D282" s="228" t="s">
        <v>2243</v>
      </c>
      <c r="E282" s="228" t="s">
        <v>3127</v>
      </c>
      <c r="F282" s="228" t="s">
        <v>2249</v>
      </c>
      <c r="G282" s="229" t="s">
        <v>1059</v>
      </c>
      <c r="H282" s="228" t="s">
        <v>2306</v>
      </c>
      <c r="I282" s="228" t="s">
        <v>1428</v>
      </c>
      <c r="J282" s="228" t="s">
        <v>2307</v>
      </c>
      <c r="K282" s="228" t="s">
        <v>1059</v>
      </c>
      <c r="L282" s="228" t="s">
        <v>2308</v>
      </c>
    </row>
    <row r="283" spans="1:12" x14ac:dyDescent="0.15">
      <c r="A283" s="228">
        <v>282</v>
      </c>
      <c r="B283" s="228" t="s">
        <v>1414</v>
      </c>
      <c r="C283" s="228" t="s">
        <v>2313</v>
      </c>
      <c r="D283" s="228" t="s">
        <v>2243</v>
      </c>
      <c r="E283" s="228" t="s">
        <v>1486</v>
      </c>
      <c r="F283" s="228" t="s">
        <v>2288</v>
      </c>
      <c r="G283" s="229">
        <v>-0.15</v>
      </c>
      <c r="H283" s="228" t="s">
        <v>1731</v>
      </c>
      <c r="I283" s="228" t="s">
        <v>1428</v>
      </c>
      <c r="J283" s="228" t="s">
        <v>2250</v>
      </c>
      <c r="K283" s="228" t="s">
        <v>1059</v>
      </c>
      <c r="L283" s="228" t="s">
        <v>2314</v>
      </c>
    </row>
    <row r="284" spans="1:12" x14ac:dyDescent="0.15">
      <c r="A284" s="228">
        <v>283</v>
      </c>
      <c r="B284" s="228" t="s">
        <v>1414</v>
      </c>
      <c r="C284" s="228" t="s">
        <v>2309</v>
      </c>
      <c r="D284" s="228" t="s">
        <v>2243</v>
      </c>
      <c r="E284" s="228" t="s">
        <v>2310</v>
      </c>
      <c r="F284" s="228" t="s">
        <v>2249</v>
      </c>
      <c r="G284" s="229">
        <v>-0.1</v>
      </c>
      <c r="H284" s="228" t="s">
        <v>2286</v>
      </c>
      <c r="I284" s="228" t="s">
        <v>2268</v>
      </c>
      <c r="J284" s="228" t="s">
        <v>2250</v>
      </c>
      <c r="K284" s="228" t="s">
        <v>1059</v>
      </c>
      <c r="L284" s="228" t="s">
        <v>3676</v>
      </c>
    </row>
    <row r="285" spans="1:12" x14ac:dyDescent="0.15">
      <c r="A285" s="228">
        <v>284</v>
      </c>
      <c r="B285" s="228" t="s">
        <v>1414</v>
      </c>
      <c r="C285" s="228" t="s">
        <v>2299</v>
      </c>
      <c r="D285" s="228" t="s">
        <v>2296</v>
      </c>
      <c r="E285" s="228" t="s">
        <v>2297</v>
      </c>
      <c r="F285" s="228" t="s">
        <v>1734</v>
      </c>
      <c r="G285" s="229">
        <v>-0.1</v>
      </c>
      <c r="H285" s="228" t="s">
        <v>2286</v>
      </c>
      <c r="I285" s="228" t="s">
        <v>1428</v>
      </c>
      <c r="J285" s="228" t="s">
        <v>2247</v>
      </c>
      <c r="K285" s="228" t="s">
        <v>1975</v>
      </c>
      <c r="L285" s="228" t="s">
        <v>2298</v>
      </c>
    </row>
    <row r="286" spans="1:12" x14ac:dyDescent="0.15">
      <c r="A286" s="228">
        <v>285</v>
      </c>
      <c r="B286" s="228" t="s">
        <v>1414</v>
      </c>
      <c r="C286" s="228" t="s">
        <v>2300</v>
      </c>
      <c r="D286" s="228" t="s">
        <v>2243</v>
      </c>
      <c r="E286" s="228" t="s">
        <v>2260</v>
      </c>
      <c r="F286" s="228" t="s">
        <v>2288</v>
      </c>
      <c r="G286" s="229" t="s">
        <v>2301</v>
      </c>
      <c r="H286" s="228" t="s">
        <v>2286</v>
      </c>
      <c r="I286" s="228" t="s">
        <v>2257</v>
      </c>
      <c r="J286" s="228" t="s">
        <v>2243</v>
      </c>
      <c r="K286" s="228" t="s">
        <v>1744</v>
      </c>
      <c r="L286" s="228" t="s">
        <v>2302</v>
      </c>
    </row>
    <row r="287" spans="1:12" x14ac:dyDescent="0.15">
      <c r="A287" s="228">
        <v>286</v>
      </c>
      <c r="B287" s="228" t="s">
        <v>1414</v>
      </c>
      <c r="C287" s="228" t="s">
        <v>2295</v>
      </c>
      <c r="D287" s="228" t="s">
        <v>2243</v>
      </c>
      <c r="E287" s="228" t="s">
        <v>2270</v>
      </c>
      <c r="F287" s="228" t="s">
        <v>2254</v>
      </c>
      <c r="G287" s="229">
        <v>-0.2</v>
      </c>
      <c r="H287" s="228" t="s">
        <v>2292</v>
      </c>
      <c r="I287" s="228" t="s">
        <v>2268</v>
      </c>
      <c r="J287" s="228" t="s">
        <v>2250</v>
      </c>
      <c r="K287" s="228" t="s">
        <v>1059</v>
      </c>
      <c r="L287" s="228" t="s">
        <v>2294</v>
      </c>
    </row>
    <row r="288" spans="1:12" x14ac:dyDescent="0.15">
      <c r="A288" s="228">
        <v>287</v>
      </c>
      <c r="B288" s="228" t="s">
        <v>1414</v>
      </c>
      <c r="C288" s="228" t="s">
        <v>1605</v>
      </c>
      <c r="D288" s="228" t="s">
        <v>1425</v>
      </c>
      <c r="E288" s="228" t="s">
        <v>2186</v>
      </c>
      <c r="F288" s="228" t="s">
        <v>2254</v>
      </c>
      <c r="G288" s="229">
        <v>-0.2</v>
      </c>
      <c r="H288" s="228" t="s">
        <v>1843</v>
      </c>
      <c r="I288" s="228" t="s">
        <v>1449</v>
      </c>
      <c r="J288" s="228" t="s">
        <v>1429</v>
      </c>
      <c r="K288" s="228" t="s">
        <v>1059</v>
      </c>
      <c r="L288" s="228" t="s">
        <v>2491</v>
      </c>
    </row>
    <row r="289" spans="1:12" x14ac:dyDescent="0.15">
      <c r="A289" s="228">
        <v>288</v>
      </c>
      <c r="B289" s="228" t="s">
        <v>1414</v>
      </c>
      <c r="C289" s="228" t="s">
        <v>2282</v>
      </c>
      <c r="D289" s="228" t="s">
        <v>2243</v>
      </c>
      <c r="E289" s="228" t="s">
        <v>1449</v>
      </c>
      <c r="F289" s="228" t="s">
        <v>2254</v>
      </c>
      <c r="G289" s="229">
        <v>-0.15</v>
      </c>
      <c r="H289" s="228" t="s">
        <v>1735</v>
      </c>
      <c r="I289" s="228" t="s">
        <v>1430</v>
      </c>
      <c r="J289" s="228" t="s">
        <v>2243</v>
      </c>
      <c r="K289" s="228" t="s">
        <v>1059</v>
      </c>
      <c r="L289" s="228" t="s">
        <v>2304</v>
      </c>
    </row>
    <row r="290" spans="1:12" x14ac:dyDescent="0.15">
      <c r="A290" s="228">
        <v>289</v>
      </c>
      <c r="B290" s="228" t="s">
        <v>1414</v>
      </c>
      <c r="C290" s="228" t="s">
        <v>2278</v>
      </c>
      <c r="D290" s="228" t="s">
        <v>1425</v>
      </c>
      <c r="E290" s="228" t="s">
        <v>1451</v>
      </c>
      <c r="F290" s="228" t="s">
        <v>1435</v>
      </c>
      <c r="G290" s="229" t="s">
        <v>1425</v>
      </c>
      <c r="H290" s="228" t="s">
        <v>1059</v>
      </c>
      <c r="I290" s="228" t="s">
        <v>1428</v>
      </c>
      <c r="J290" s="228" t="s">
        <v>1451</v>
      </c>
      <c r="K290" s="228" t="s">
        <v>1718</v>
      </c>
      <c r="L290" s="228" t="s">
        <v>2734</v>
      </c>
    </row>
    <row r="291" spans="1:12" x14ac:dyDescent="0.15">
      <c r="A291" s="228">
        <v>290</v>
      </c>
      <c r="B291" s="228" t="s">
        <v>1414</v>
      </c>
      <c r="C291" s="228" t="s">
        <v>2311</v>
      </c>
      <c r="D291" s="228" t="s">
        <v>1423</v>
      </c>
      <c r="E291" s="228" t="s">
        <v>2211</v>
      </c>
      <c r="F291" s="228" t="s">
        <v>2243</v>
      </c>
      <c r="G291" s="229">
        <v>-0.1</v>
      </c>
      <c r="H291" s="228" t="s">
        <v>1750</v>
      </c>
      <c r="I291" s="228" t="s">
        <v>2243</v>
      </c>
      <c r="J291" s="228" t="s">
        <v>2243</v>
      </c>
      <c r="K291" s="228" t="s">
        <v>1787</v>
      </c>
      <c r="L291" s="228" t="s">
        <v>3305</v>
      </c>
    </row>
    <row r="292" spans="1:12" x14ac:dyDescent="0.15">
      <c r="A292" s="228">
        <v>291</v>
      </c>
      <c r="B292" s="228" t="s">
        <v>1414</v>
      </c>
      <c r="C292" s="228" t="s">
        <v>1899</v>
      </c>
      <c r="D292" s="228" t="s">
        <v>1424</v>
      </c>
      <c r="E292" s="228" t="s">
        <v>1059</v>
      </c>
      <c r="F292" s="228" t="s">
        <v>1449</v>
      </c>
      <c r="G292" s="229" t="s">
        <v>685</v>
      </c>
      <c r="H292" s="228" t="s">
        <v>1059</v>
      </c>
      <c r="I292" s="228" t="s">
        <v>1738</v>
      </c>
      <c r="J292" s="228" t="s">
        <v>685</v>
      </c>
      <c r="K292" s="228" t="s">
        <v>1623</v>
      </c>
      <c r="L292" s="228" t="s">
        <v>2315</v>
      </c>
    </row>
    <row r="293" spans="1:12" x14ac:dyDescent="0.15">
      <c r="A293" s="228">
        <v>292</v>
      </c>
      <c r="B293" s="228" t="s">
        <v>1415</v>
      </c>
      <c r="C293" s="228" t="s">
        <v>2141</v>
      </c>
      <c r="D293" s="228" t="s">
        <v>1764</v>
      </c>
      <c r="E293" s="228" t="s">
        <v>1059</v>
      </c>
      <c r="F293" s="228" t="s">
        <v>2085</v>
      </c>
      <c r="G293" s="229" t="s">
        <v>2086</v>
      </c>
      <c r="H293" s="228" t="s">
        <v>1059</v>
      </c>
      <c r="I293" s="228" t="s">
        <v>1738</v>
      </c>
      <c r="J293" s="228" t="s">
        <v>2086</v>
      </c>
      <c r="K293" s="228" t="s">
        <v>1059</v>
      </c>
      <c r="L293" s="228" t="s">
        <v>3306</v>
      </c>
    </row>
    <row r="294" spans="1:12" x14ac:dyDescent="0.15">
      <c r="A294" s="228">
        <v>293</v>
      </c>
      <c r="B294" s="228" t="s">
        <v>1415</v>
      </c>
      <c r="C294" s="228" t="s">
        <v>1696</v>
      </c>
      <c r="D294" s="228" t="s">
        <v>1702</v>
      </c>
      <c r="E294" s="228" t="s">
        <v>2084</v>
      </c>
      <c r="F294" s="228" t="s">
        <v>2085</v>
      </c>
      <c r="G294" s="229" t="s">
        <v>2086</v>
      </c>
      <c r="H294" s="228" t="s">
        <v>2084</v>
      </c>
      <c r="I294" s="228" t="s">
        <v>1434</v>
      </c>
      <c r="J294" s="228" t="s">
        <v>2086</v>
      </c>
      <c r="K294" s="228" t="s">
        <v>2148</v>
      </c>
      <c r="L294" s="228" t="s">
        <v>2803</v>
      </c>
    </row>
    <row r="295" spans="1:12" x14ac:dyDescent="0.15">
      <c r="A295" s="228">
        <v>294</v>
      </c>
      <c r="B295" s="228" t="s">
        <v>1415</v>
      </c>
      <c r="C295" s="228" t="s">
        <v>2156</v>
      </c>
      <c r="D295" s="228" t="s">
        <v>685</v>
      </c>
      <c r="E295" s="228" t="s">
        <v>2084</v>
      </c>
      <c r="F295" s="228" t="s">
        <v>2085</v>
      </c>
      <c r="G295" s="229" t="s">
        <v>2086</v>
      </c>
      <c r="H295" s="228" t="s">
        <v>2084</v>
      </c>
      <c r="I295" s="228" t="s">
        <v>1434</v>
      </c>
      <c r="J295" s="228" t="s">
        <v>2086</v>
      </c>
      <c r="K295" s="228" t="s">
        <v>2148</v>
      </c>
      <c r="L295" s="228" t="s">
        <v>3307</v>
      </c>
    </row>
    <row r="296" spans="1:12" x14ac:dyDescent="0.15">
      <c r="A296" s="228">
        <v>295</v>
      </c>
      <c r="B296" s="228" t="s">
        <v>1415</v>
      </c>
      <c r="C296" s="228" t="s">
        <v>1467</v>
      </c>
      <c r="D296" s="228" t="s">
        <v>1425</v>
      </c>
      <c r="E296" s="228" t="s">
        <v>2123</v>
      </c>
      <c r="F296" s="228" t="s">
        <v>1426</v>
      </c>
      <c r="G296" s="229">
        <v>-0.15</v>
      </c>
      <c r="H296" s="228" t="s">
        <v>1468</v>
      </c>
      <c r="I296" s="228" t="s">
        <v>1428</v>
      </c>
      <c r="J296" s="228" t="s">
        <v>1729</v>
      </c>
      <c r="K296" s="228" t="s">
        <v>1059</v>
      </c>
      <c r="L296" s="228" t="s">
        <v>2712</v>
      </c>
    </row>
    <row r="297" spans="1:12" x14ac:dyDescent="0.15">
      <c r="A297" s="228">
        <v>296</v>
      </c>
      <c r="B297" s="228" t="s">
        <v>1415</v>
      </c>
      <c r="C297" s="228" t="s">
        <v>1469</v>
      </c>
      <c r="D297" s="228" t="s">
        <v>1425</v>
      </c>
      <c r="E297" s="228" t="s">
        <v>2123</v>
      </c>
      <c r="F297" s="228" t="s">
        <v>1426</v>
      </c>
      <c r="G297" s="229">
        <v>-0.1</v>
      </c>
      <c r="H297" s="228" t="s">
        <v>1963</v>
      </c>
      <c r="I297" s="228" t="s">
        <v>1428</v>
      </c>
      <c r="J297" s="228" t="s">
        <v>1729</v>
      </c>
      <c r="K297" s="228" t="s">
        <v>1059</v>
      </c>
      <c r="L297" s="228" t="s">
        <v>2139</v>
      </c>
    </row>
    <row r="298" spans="1:12" x14ac:dyDescent="0.15">
      <c r="A298" s="228">
        <v>297</v>
      </c>
      <c r="B298" s="228" t="s">
        <v>1415</v>
      </c>
      <c r="C298" s="228" t="s">
        <v>1697</v>
      </c>
      <c r="D298" s="228" t="s">
        <v>1702</v>
      </c>
      <c r="E298" s="228" t="s">
        <v>2136</v>
      </c>
      <c r="F298" s="228" t="s">
        <v>1734</v>
      </c>
      <c r="G298" s="229">
        <v>-0.1</v>
      </c>
      <c r="H298" s="228" t="s">
        <v>2146</v>
      </c>
      <c r="I298" s="228" t="s">
        <v>827</v>
      </c>
      <c r="J298" s="228" t="s">
        <v>2147</v>
      </c>
      <c r="K298" s="228" t="s">
        <v>1059</v>
      </c>
      <c r="L298" s="228" t="s">
        <v>3308</v>
      </c>
    </row>
    <row r="299" spans="1:12" x14ac:dyDescent="0.15">
      <c r="A299" s="228">
        <v>298</v>
      </c>
      <c r="B299" s="228" t="s">
        <v>1415</v>
      </c>
      <c r="C299" s="228" t="s">
        <v>1494</v>
      </c>
      <c r="D299" s="228" t="s">
        <v>1425</v>
      </c>
      <c r="E299" s="228" t="s">
        <v>1449</v>
      </c>
      <c r="F299" s="228" t="s">
        <v>1426</v>
      </c>
      <c r="G299" s="229">
        <v>-0.1</v>
      </c>
      <c r="H299" s="228" t="s">
        <v>1495</v>
      </c>
      <c r="I299" s="228" t="s">
        <v>2092</v>
      </c>
      <c r="J299" s="228" t="s">
        <v>2092</v>
      </c>
      <c r="K299" s="228" t="s">
        <v>1059</v>
      </c>
      <c r="L299" s="228" t="s">
        <v>3309</v>
      </c>
    </row>
    <row r="300" spans="1:12" x14ac:dyDescent="0.15">
      <c r="A300" s="228">
        <v>299</v>
      </c>
      <c r="B300" s="228" t="s">
        <v>1415</v>
      </c>
      <c r="C300" s="228" t="s">
        <v>1471</v>
      </c>
      <c r="D300" s="228" t="s">
        <v>1425</v>
      </c>
      <c r="E300" s="228" t="s">
        <v>2123</v>
      </c>
      <c r="F300" s="228" t="s">
        <v>1426</v>
      </c>
      <c r="G300" s="229">
        <v>-0.3</v>
      </c>
      <c r="H300" s="228" t="s">
        <v>2124</v>
      </c>
      <c r="I300" s="228" t="s">
        <v>2087</v>
      </c>
      <c r="J300" s="228" t="s">
        <v>1425</v>
      </c>
      <c r="K300" s="228" t="s">
        <v>1975</v>
      </c>
      <c r="L300" s="228" t="s">
        <v>2948</v>
      </c>
    </row>
    <row r="301" spans="1:12" x14ac:dyDescent="0.15">
      <c r="A301" s="228">
        <v>300</v>
      </c>
      <c r="B301" s="228" t="s">
        <v>1415</v>
      </c>
      <c r="C301" s="228" t="s">
        <v>1558</v>
      </c>
      <c r="D301" s="228" t="s">
        <v>1473</v>
      </c>
      <c r="E301" s="228" t="s">
        <v>2123</v>
      </c>
      <c r="F301" s="228" t="s">
        <v>1426</v>
      </c>
      <c r="G301" s="229">
        <v>-0.2</v>
      </c>
      <c r="H301" s="228" t="s">
        <v>2127</v>
      </c>
      <c r="I301" s="228" t="s">
        <v>1428</v>
      </c>
      <c r="J301" s="228" t="s">
        <v>1429</v>
      </c>
      <c r="K301" s="228" t="s">
        <v>1829</v>
      </c>
      <c r="L301" s="228" t="s">
        <v>2128</v>
      </c>
    </row>
    <row r="302" spans="1:12" x14ac:dyDescent="0.15">
      <c r="A302" s="228">
        <v>301</v>
      </c>
      <c r="B302" s="228" t="s">
        <v>1415</v>
      </c>
      <c r="C302" s="228" t="s">
        <v>1641</v>
      </c>
      <c r="D302" s="228" t="s">
        <v>2137</v>
      </c>
      <c r="E302" s="228" t="s">
        <v>2136</v>
      </c>
      <c r="F302" s="228" t="s">
        <v>1849</v>
      </c>
      <c r="G302" s="229">
        <v>-0.1</v>
      </c>
      <c r="H302" s="228" t="s">
        <v>2127</v>
      </c>
      <c r="I302" s="228" t="s">
        <v>2138</v>
      </c>
      <c r="J302" s="228" t="s">
        <v>2090</v>
      </c>
      <c r="K302" s="228" t="s">
        <v>1829</v>
      </c>
      <c r="L302" s="228" t="s">
        <v>2140</v>
      </c>
    </row>
    <row r="303" spans="1:12" x14ac:dyDescent="0.15">
      <c r="A303" s="228">
        <v>302</v>
      </c>
      <c r="B303" s="228" t="s">
        <v>1415</v>
      </c>
      <c r="C303" s="228" t="s">
        <v>1475</v>
      </c>
      <c r="D303" s="228" t="s">
        <v>1425</v>
      </c>
      <c r="E303" s="228" t="s">
        <v>2233</v>
      </c>
      <c r="F303" s="228" t="s">
        <v>1426</v>
      </c>
      <c r="G303" s="229" t="s">
        <v>1059</v>
      </c>
      <c r="H303" s="228" t="s">
        <v>1439</v>
      </c>
      <c r="I303" s="228" t="s">
        <v>1428</v>
      </c>
      <c r="J303" s="228" t="s">
        <v>1429</v>
      </c>
      <c r="K303" s="228" t="s">
        <v>1059</v>
      </c>
      <c r="L303" s="228" t="s">
        <v>3310</v>
      </c>
    </row>
    <row r="304" spans="1:12" x14ac:dyDescent="0.15">
      <c r="A304" s="228">
        <v>303</v>
      </c>
      <c r="B304" s="228" t="s">
        <v>1415</v>
      </c>
      <c r="C304" s="228" t="s">
        <v>1479</v>
      </c>
      <c r="D304" s="228" t="s">
        <v>2079</v>
      </c>
      <c r="E304" s="228" t="s">
        <v>2136</v>
      </c>
      <c r="F304" s="228" t="s">
        <v>1734</v>
      </c>
      <c r="G304" s="229" t="s">
        <v>1425</v>
      </c>
      <c r="H304" s="228" t="s">
        <v>1449</v>
      </c>
      <c r="I304" s="228" t="s">
        <v>1434</v>
      </c>
      <c r="J304" s="228" t="s">
        <v>1425</v>
      </c>
      <c r="K304" s="228" t="s">
        <v>1059</v>
      </c>
      <c r="L304" s="228" t="s">
        <v>2640</v>
      </c>
    </row>
    <row r="305" spans="1:12" x14ac:dyDescent="0.15">
      <c r="A305" s="228">
        <v>304</v>
      </c>
      <c r="B305" s="228" t="s">
        <v>1415</v>
      </c>
      <c r="C305" s="228" t="s">
        <v>2129</v>
      </c>
      <c r="D305" s="228" t="s">
        <v>1425</v>
      </c>
      <c r="E305" s="228" t="s">
        <v>2131</v>
      </c>
      <c r="F305" s="228" t="s">
        <v>1734</v>
      </c>
      <c r="G305" s="229">
        <v>-0.3</v>
      </c>
      <c r="H305" s="228" t="s">
        <v>1451</v>
      </c>
      <c r="I305" s="228" t="s">
        <v>1434</v>
      </c>
      <c r="J305" s="228" t="s">
        <v>1425</v>
      </c>
      <c r="K305" s="228" t="s">
        <v>1744</v>
      </c>
      <c r="L305" s="228" t="s">
        <v>2130</v>
      </c>
    </row>
    <row r="306" spans="1:12" x14ac:dyDescent="0.15">
      <c r="A306" s="228">
        <v>305</v>
      </c>
      <c r="B306" s="228" t="s">
        <v>1415</v>
      </c>
      <c r="C306" s="228" t="s">
        <v>2149</v>
      </c>
      <c r="D306" s="228" t="s">
        <v>2086</v>
      </c>
      <c r="E306" s="228" t="s">
        <v>2150</v>
      </c>
      <c r="F306" s="228" t="s">
        <v>1734</v>
      </c>
      <c r="G306" s="229" t="s">
        <v>1059</v>
      </c>
      <c r="H306" s="228" t="s">
        <v>2151</v>
      </c>
      <c r="I306" s="228" t="s">
        <v>2152</v>
      </c>
      <c r="J306" s="228" t="s">
        <v>2153</v>
      </c>
      <c r="K306" s="228" t="s">
        <v>1975</v>
      </c>
      <c r="L306" s="228" t="s">
        <v>3311</v>
      </c>
    </row>
    <row r="307" spans="1:12" x14ac:dyDescent="0.15">
      <c r="A307" s="228">
        <v>306</v>
      </c>
      <c r="B307" s="228" t="s">
        <v>1415</v>
      </c>
      <c r="C307" s="228" t="s">
        <v>2155</v>
      </c>
      <c r="D307" s="228" t="s">
        <v>1425</v>
      </c>
      <c r="E307" s="228" t="s">
        <v>2136</v>
      </c>
      <c r="F307" s="228" t="s">
        <v>1432</v>
      </c>
      <c r="G307" s="229">
        <v>-0.15</v>
      </c>
      <c r="H307" s="228" t="s">
        <v>1433</v>
      </c>
      <c r="I307" s="228" t="s">
        <v>1434</v>
      </c>
      <c r="J307" s="228" t="s">
        <v>1425</v>
      </c>
      <c r="K307" s="228" t="s">
        <v>1059</v>
      </c>
      <c r="L307" s="228" t="s">
        <v>2154</v>
      </c>
    </row>
    <row r="308" spans="1:12" x14ac:dyDescent="0.15">
      <c r="A308" s="228">
        <v>307</v>
      </c>
      <c r="B308" s="228" t="s">
        <v>1415</v>
      </c>
      <c r="C308" s="228" t="s">
        <v>1472</v>
      </c>
      <c r="D308" s="228" t="s">
        <v>1425</v>
      </c>
      <c r="E308" s="228" t="s">
        <v>1059</v>
      </c>
      <c r="F308" s="228" t="s">
        <v>1435</v>
      </c>
      <c r="G308" s="229" t="s">
        <v>2086</v>
      </c>
      <c r="H308" s="228" t="s">
        <v>3312</v>
      </c>
      <c r="I308" s="228" t="s">
        <v>1428</v>
      </c>
      <c r="J308" s="228" t="s">
        <v>1429</v>
      </c>
      <c r="K308" s="228" t="s">
        <v>2125</v>
      </c>
      <c r="L308" s="228" t="s">
        <v>2126</v>
      </c>
    </row>
    <row r="309" spans="1:12" x14ac:dyDescent="0.15">
      <c r="A309" s="228">
        <v>308</v>
      </c>
      <c r="B309" s="228" t="s">
        <v>1415</v>
      </c>
      <c r="C309" s="228" t="s">
        <v>1546</v>
      </c>
      <c r="D309" s="228" t="s">
        <v>1425</v>
      </c>
      <c r="E309" s="228" t="s">
        <v>1770</v>
      </c>
      <c r="F309" s="228" t="s">
        <v>1449</v>
      </c>
      <c r="G309" s="229" t="s">
        <v>3281</v>
      </c>
      <c r="H309" s="228" t="s">
        <v>2100</v>
      </c>
      <c r="I309" s="228" t="s">
        <v>1436</v>
      </c>
      <c r="J309" s="228" t="s">
        <v>2117</v>
      </c>
      <c r="K309" s="228" t="s">
        <v>1059</v>
      </c>
      <c r="L309" s="228" t="s">
        <v>2135</v>
      </c>
    </row>
    <row r="310" spans="1:12" x14ac:dyDescent="0.15">
      <c r="A310" s="228">
        <v>309</v>
      </c>
      <c r="B310" s="228" t="s">
        <v>1415</v>
      </c>
      <c r="C310" s="228" t="s">
        <v>3316</v>
      </c>
      <c r="D310" s="228" t="s">
        <v>2086</v>
      </c>
      <c r="E310" s="228" t="s">
        <v>2122</v>
      </c>
      <c r="F310" s="228" t="s">
        <v>1167</v>
      </c>
      <c r="G310" s="229">
        <v>-0.1</v>
      </c>
      <c r="H310" s="228" t="s">
        <v>2157</v>
      </c>
      <c r="I310" s="228" t="s">
        <v>827</v>
      </c>
      <c r="J310" s="228" t="s">
        <v>2090</v>
      </c>
      <c r="K310" s="228" t="s">
        <v>1975</v>
      </c>
      <c r="L310" s="228" t="s">
        <v>3313</v>
      </c>
    </row>
    <row r="311" spans="1:12" x14ac:dyDescent="0.15">
      <c r="A311" s="228">
        <v>310</v>
      </c>
      <c r="B311" s="228" t="s">
        <v>1415</v>
      </c>
      <c r="C311" s="228" t="s">
        <v>2158</v>
      </c>
      <c r="D311" s="228" t="s">
        <v>1423</v>
      </c>
      <c r="E311" s="228" t="s">
        <v>2136</v>
      </c>
      <c r="F311" s="228" t="s">
        <v>2086</v>
      </c>
      <c r="G311" s="229" t="s">
        <v>1059</v>
      </c>
      <c r="H311" s="228" t="s">
        <v>1059</v>
      </c>
      <c r="I311" s="228" t="s">
        <v>2086</v>
      </c>
      <c r="J311" s="228" t="s">
        <v>2086</v>
      </c>
      <c r="K311" s="228" t="s">
        <v>1059</v>
      </c>
      <c r="L311" s="228" t="s">
        <v>3314</v>
      </c>
    </row>
    <row r="312" spans="1:12" x14ac:dyDescent="0.15">
      <c r="A312" s="228">
        <v>311</v>
      </c>
      <c r="B312" s="228" t="s">
        <v>1415</v>
      </c>
      <c r="C312" s="228" t="s">
        <v>2159</v>
      </c>
      <c r="D312" s="228" t="s">
        <v>1424</v>
      </c>
      <c r="E312" s="228" t="s">
        <v>1059</v>
      </c>
      <c r="F312" s="228" t="s">
        <v>1449</v>
      </c>
      <c r="G312" s="229" t="s">
        <v>685</v>
      </c>
      <c r="H312" s="228" t="s">
        <v>1059</v>
      </c>
      <c r="I312" s="228" t="s">
        <v>1738</v>
      </c>
      <c r="J312" s="228" t="s">
        <v>685</v>
      </c>
      <c r="K312" s="228" t="s">
        <v>1623</v>
      </c>
      <c r="L312" s="228" t="s">
        <v>3315</v>
      </c>
    </row>
    <row r="313" spans="1:12" x14ac:dyDescent="0.15">
      <c r="A313" s="228">
        <v>312</v>
      </c>
      <c r="B313" s="228" t="s">
        <v>1416</v>
      </c>
      <c r="C313" s="228" t="s">
        <v>1766</v>
      </c>
      <c r="D313" s="228" t="s">
        <v>1764</v>
      </c>
      <c r="E313" s="228" t="s">
        <v>1451</v>
      </c>
      <c r="F313" s="228" t="s">
        <v>1450</v>
      </c>
      <c r="G313" s="229" t="s">
        <v>1425</v>
      </c>
      <c r="H313" s="228" t="s">
        <v>1451</v>
      </c>
      <c r="I313" s="228" t="s">
        <v>1434</v>
      </c>
      <c r="J313" s="228" t="s">
        <v>1425</v>
      </c>
      <c r="K313" s="228" t="s">
        <v>1059</v>
      </c>
      <c r="L313" s="228" t="s">
        <v>3430</v>
      </c>
    </row>
    <row r="314" spans="1:12" x14ac:dyDescent="0.15">
      <c r="A314" s="228">
        <v>313</v>
      </c>
      <c r="B314" s="228" t="s">
        <v>1416</v>
      </c>
      <c r="C314" s="228" t="s">
        <v>1791</v>
      </c>
      <c r="D314" s="228" t="s">
        <v>1772</v>
      </c>
      <c r="E314" s="228" t="s">
        <v>1783</v>
      </c>
      <c r="F314" s="228" t="s">
        <v>1780</v>
      </c>
      <c r="G314" s="229" t="s">
        <v>1772</v>
      </c>
      <c r="H314" s="228" t="s">
        <v>1772</v>
      </c>
      <c r="I314" s="228" t="s">
        <v>1434</v>
      </c>
      <c r="J314" s="228" t="s">
        <v>1772</v>
      </c>
      <c r="K314" s="228" t="s">
        <v>1059</v>
      </c>
      <c r="L314" s="228" t="s">
        <v>1792</v>
      </c>
    </row>
    <row r="315" spans="1:12" x14ac:dyDescent="0.15">
      <c r="A315" s="228">
        <v>314</v>
      </c>
      <c r="B315" s="228" t="s">
        <v>1416</v>
      </c>
      <c r="C315" s="228" t="s">
        <v>1800</v>
      </c>
      <c r="D315" s="228" t="s">
        <v>1772</v>
      </c>
      <c r="E315" s="228" t="s">
        <v>1783</v>
      </c>
      <c r="F315" s="228" t="s">
        <v>1773</v>
      </c>
      <c r="G315" s="229" t="s">
        <v>1772</v>
      </c>
      <c r="H315" s="228" t="s">
        <v>1760</v>
      </c>
      <c r="I315" s="228" t="s">
        <v>1784</v>
      </c>
      <c r="J315" s="228" t="s">
        <v>1801</v>
      </c>
      <c r="K315" s="228" t="s">
        <v>1718</v>
      </c>
      <c r="L315" s="228" t="s">
        <v>2757</v>
      </c>
    </row>
    <row r="316" spans="1:12" x14ac:dyDescent="0.15">
      <c r="A316" s="228">
        <v>315</v>
      </c>
      <c r="B316" s="228" t="s">
        <v>1416</v>
      </c>
      <c r="C316" s="228" t="s">
        <v>1437</v>
      </c>
      <c r="D316" s="228" t="s">
        <v>1761</v>
      </c>
      <c r="E316" s="228" t="s">
        <v>1451</v>
      </c>
      <c r="F316" s="228" t="s">
        <v>1438</v>
      </c>
      <c r="G316" s="229" t="s">
        <v>1425</v>
      </c>
      <c r="H316" s="228" t="s">
        <v>1760</v>
      </c>
      <c r="I316" s="228" t="s">
        <v>1434</v>
      </c>
      <c r="J316" s="228" t="s">
        <v>1425</v>
      </c>
      <c r="K316" s="228" t="s">
        <v>1059</v>
      </c>
      <c r="L316" s="228" t="s">
        <v>3317</v>
      </c>
    </row>
    <row r="317" spans="1:12" x14ac:dyDescent="0.15">
      <c r="A317" s="228">
        <v>316</v>
      </c>
      <c r="B317" s="228" t="s">
        <v>1416</v>
      </c>
      <c r="C317" s="228" t="s">
        <v>1637</v>
      </c>
      <c r="D317" s="228" t="s">
        <v>1772</v>
      </c>
      <c r="E317" s="228" t="s">
        <v>1770</v>
      </c>
      <c r="F317" s="228" t="s">
        <v>1771</v>
      </c>
      <c r="G317" s="229" t="s">
        <v>1772</v>
      </c>
      <c r="H317" s="228" t="s">
        <v>1787</v>
      </c>
      <c r="I317" s="228" t="s">
        <v>1784</v>
      </c>
      <c r="J317" s="228" t="s">
        <v>1772</v>
      </c>
      <c r="K317" s="228" t="s">
        <v>1059</v>
      </c>
      <c r="L317" s="228" t="s">
        <v>3318</v>
      </c>
    </row>
    <row r="318" spans="1:12" x14ac:dyDescent="0.15">
      <c r="A318" s="228">
        <v>317</v>
      </c>
      <c r="B318" s="228" t="s">
        <v>1416</v>
      </c>
      <c r="C318" s="228" t="s">
        <v>1762</v>
      </c>
      <c r="D318" s="228" t="s">
        <v>1425</v>
      </c>
      <c r="E318" s="228" t="s">
        <v>3122</v>
      </c>
      <c r="F318" s="228" t="s">
        <v>1426</v>
      </c>
      <c r="G318" s="229">
        <v>-0.1</v>
      </c>
      <c r="H318" s="228" t="s">
        <v>1725</v>
      </c>
      <c r="I318" s="228" t="s">
        <v>1428</v>
      </c>
      <c r="J318" s="228" t="s">
        <v>1982</v>
      </c>
      <c r="K318" s="228" t="s">
        <v>1059</v>
      </c>
      <c r="L318" s="228" t="s">
        <v>3431</v>
      </c>
    </row>
    <row r="319" spans="1:12" x14ac:dyDescent="0.15">
      <c r="A319" s="228">
        <v>318</v>
      </c>
      <c r="B319" s="228" t="s">
        <v>1416</v>
      </c>
      <c r="C319" s="228" t="s">
        <v>1529</v>
      </c>
      <c r="D319" s="228" t="s">
        <v>1425</v>
      </c>
      <c r="E319" s="228" t="s">
        <v>3319</v>
      </c>
      <c r="F319" s="228" t="s">
        <v>1426</v>
      </c>
      <c r="G319" s="229">
        <v>-0.15</v>
      </c>
      <c r="H319" s="228" t="s">
        <v>1442</v>
      </c>
      <c r="I319" s="228" t="s">
        <v>1428</v>
      </c>
      <c r="J319" s="228" t="s">
        <v>1729</v>
      </c>
      <c r="K319" s="228" t="s">
        <v>2792</v>
      </c>
      <c r="L319" s="228" t="s">
        <v>3432</v>
      </c>
    </row>
    <row r="320" spans="1:12" x14ac:dyDescent="0.15">
      <c r="A320" s="228">
        <v>319</v>
      </c>
      <c r="B320" s="228" t="s">
        <v>1416</v>
      </c>
      <c r="C320" s="228" t="s">
        <v>2737</v>
      </c>
      <c r="D320" s="228" t="s">
        <v>1425</v>
      </c>
      <c r="E320" s="228" t="s">
        <v>3319</v>
      </c>
      <c r="F320" s="228" t="s">
        <v>1426</v>
      </c>
      <c r="G320" s="229">
        <v>-0.15</v>
      </c>
      <c r="H320" s="228" t="s">
        <v>1495</v>
      </c>
      <c r="I320" s="228" t="s">
        <v>1428</v>
      </c>
      <c r="J320" s="228" t="s">
        <v>1729</v>
      </c>
      <c r="K320" s="228" t="s">
        <v>1059</v>
      </c>
      <c r="L320" s="228" t="s">
        <v>3433</v>
      </c>
    </row>
    <row r="321" spans="1:12" x14ac:dyDescent="0.15">
      <c r="A321" s="228">
        <v>320</v>
      </c>
      <c r="B321" s="228" t="s">
        <v>1416</v>
      </c>
      <c r="C321" s="228" t="s">
        <v>1765</v>
      </c>
      <c r="D321" s="228" t="s">
        <v>1425</v>
      </c>
      <c r="E321" s="228" t="s">
        <v>3319</v>
      </c>
      <c r="F321" s="228" t="s">
        <v>1426</v>
      </c>
      <c r="G321" s="229">
        <v>-0.1</v>
      </c>
      <c r="H321" s="228" t="s">
        <v>1794</v>
      </c>
      <c r="I321" s="228" t="s">
        <v>1428</v>
      </c>
      <c r="J321" s="228" t="s">
        <v>1729</v>
      </c>
      <c r="K321" s="228" t="s">
        <v>1059</v>
      </c>
      <c r="L321" s="228" t="s">
        <v>3434</v>
      </c>
    </row>
    <row r="322" spans="1:12" x14ac:dyDescent="0.15">
      <c r="A322" s="228">
        <v>321</v>
      </c>
      <c r="B322" s="228" t="s">
        <v>1416</v>
      </c>
      <c r="C322" s="228" t="s">
        <v>1767</v>
      </c>
      <c r="D322" s="228" t="s">
        <v>1761</v>
      </c>
      <c r="E322" s="228" t="s">
        <v>3319</v>
      </c>
      <c r="F322" s="228" t="s">
        <v>1768</v>
      </c>
      <c r="G322" s="229">
        <v>-0.1</v>
      </c>
      <c r="H322" s="228" t="s">
        <v>1785</v>
      </c>
      <c r="I322" s="228" t="s">
        <v>1769</v>
      </c>
      <c r="J322" s="228" t="s">
        <v>1729</v>
      </c>
      <c r="K322" s="228" t="s">
        <v>1059</v>
      </c>
      <c r="L322" s="228" t="s">
        <v>3389</v>
      </c>
    </row>
    <row r="323" spans="1:12" x14ac:dyDescent="0.15">
      <c r="A323" s="228">
        <v>322</v>
      </c>
      <c r="B323" s="228" t="s">
        <v>1416</v>
      </c>
      <c r="C323" s="228" t="s">
        <v>1774</v>
      </c>
      <c r="D323" s="228" t="s">
        <v>1772</v>
      </c>
      <c r="E323" s="228" t="s">
        <v>3319</v>
      </c>
      <c r="F323" s="228" t="s">
        <v>1775</v>
      </c>
      <c r="G323" s="229">
        <v>-0.1</v>
      </c>
      <c r="H323" s="228" t="s">
        <v>1783</v>
      </c>
      <c r="I323" s="228" t="s">
        <v>1769</v>
      </c>
      <c r="J323" s="228" t="s">
        <v>1798</v>
      </c>
      <c r="K323" s="228" t="s">
        <v>1059</v>
      </c>
      <c r="L323" s="228" t="s">
        <v>1799</v>
      </c>
    </row>
    <row r="324" spans="1:12" x14ac:dyDescent="0.15">
      <c r="A324" s="228">
        <v>323</v>
      </c>
      <c r="B324" s="228" t="s">
        <v>1416</v>
      </c>
      <c r="C324" s="228" t="s">
        <v>1806</v>
      </c>
      <c r="D324" s="228" t="s">
        <v>1702</v>
      </c>
      <c r="E324" s="228" t="s">
        <v>1817</v>
      </c>
      <c r="F324" s="228" t="s">
        <v>1842</v>
      </c>
      <c r="G324" s="229">
        <v>-0.2</v>
      </c>
      <c r="H324" s="228" t="s">
        <v>1843</v>
      </c>
      <c r="I324" s="228" t="s">
        <v>1844</v>
      </c>
      <c r="J324" s="228" t="s">
        <v>1845</v>
      </c>
      <c r="K324" s="228" t="s">
        <v>1846</v>
      </c>
      <c r="L324" s="228" t="s">
        <v>1847</v>
      </c>
    </row>
    <row r="325" spans="1:12" x14ac:dyDescent="0.15">
      <c r="A325" s="228">
        <v>324</v>
      </c>
      <c r="B325" s="228" t="s">
        <v>1416</v>
      </c>
      <c r="C325" s="228" t="s">
        <v>1795</v>
      </c>
      <c r="D325" s="228" t="s">
        <v>1425</v>
      </c>
      <c r="E325" s="228" t="s">
        <v>3122</v>
      </c>
      <c r="F325" s="228" t="s">
        <v>1432</v>
      </c>
      <c r="G325" s="229">
        <v>-0.15</v>
      </c>
      <c r="H325" s="228" t="s">
        <v>1439</v>
      </c>
      <c r="I325" s="228" t="s">
        <v>1434</v>
      </c>
      <c r="J325" s="228" t="s">
        <v>1425</v>
      </c>
      <c r="K325" s="228" t="s">
        <v>1059</v>
      </c>
      <c r="L325" s="228" t="s">
        <v>1809</v>
      </c>
    </row>
    <row r="326" spans="1:12" x14ac:dyDescent="0.15">
      <c r="A326" s="228">
        <v>325</v>
      </c>
      <c r="B326" s="228" t="s">
        <v>1416</v>
      </c>
      <c r="C326" s="228" t="s">
        <v>1715</v>
      </c>
      <c r="D326" s="228" t="s">
        <v>1772</v>
      </c>
      <c r="E326" s="228" t="s">
        <v>3122</v>
      </c>
      <c r="F326" s="228" t="s">
        <v>1778</v>
      </c>
      <c r="G326" s="229">
        <v>-0.15</v>
      </c>
      <c r="H326" s="228" t="s">
        <v>1788</v>
      </c>
      <c r="I326" s="228" t="s">
        <v>1449</v>
      </c>
      <c r="J326" s="228" t="s">
        <v>1798</v>
      </c>
      <c r="K326" s="228" t="s">
        <v>1059</v>
      </c>
      <c r="L326" s="228" t="s">
        <v>2793</v>
      </c>
    </row>
    <row r="327" spans="1:12" x14ac:dyDescent="0.15">
      <c r="A327" s="228">
        <v>326</v>
      </c>
      <c r="B327" s="228" t="s">
        <v>1416</v>
      </c>
      <c r="C327" s="228" t="s">
        <v>1786</v>
      </c>
      <c r="D327" s="228" t="s">
        <v>1772</v>
      </c>
      <c r="E327" s="228" t="s">
        <v>1783</v>
      </c>
      <c r="F327" s="228" t="s">
        <v>1779</v>
      </c>
      <c r="G327" s="229" t="s">
        <v>1772</v>
      </c>
      <c r="H327" s="228" t="s">
        <v>1787</v>
      </c>
      <c r="I327" s="228" t="s">
        <v>1784</v>
      </c>
      <c r="J327" s="228" t="s">
        <v>1772</v>
      </c>
      <c r="K327" s="228" t="s">
        <v>1788</v>
      </c>
      <c r="L327" s="228" t="s">
        <v>1789</v>
      </c>
    </row>
    <row r="328" spans="1:12" x14ac:dyDescent="0.15">
      <c r="A328" s="228">
        <v>327</v>
      </c>
      <c r="B328" s="228" t="s">
        <v>1416</v>
      </c>
      <c r="C328" s="228" t="s">
        <v>1622</v>
      </c>
      <c r="D328" s="228" t="s">
        <v>1772</v>
      </c>
      <c r="E328" s="228" t="s">
        <v>1783</v>
      </c>
      <c r="F328" s="228" t="s">
        <v>1777</v>
      </c>
      <c r="G328" s="229" t="s">
        <v>1772</v>
      </c>
      <c r="H328" s="228" t="s">
        <v>1788</v>
      </c>
      <c r="I328" s="228" t="s">
        <v>1784</v>
      </c>
      <c r="J328" s="228" t="s">
        <v>1772</v>
      </c>
      <c r="K328" s="228" t="s">
        <v>1623</v>
      </c>
      <c r="L328" s="228" t="s">
        <v>3320</v>
      </c>
    </row>
    <row r="329" spans="1:12" x14ac:dyDescent="0.15">
      <c r="A329" s="228">
        <v>328</v>
      </c>
      <c r="B329" s="228" t="s">
        <v>1416</v>
      </c>
      <c r="C329" s="228" t="s">
        <v>2759</v>
      </c>
      <c r="D329" s="228" t="s">
        <v>1702</v>
      </c>
      <c r="E329" s="228" t="s">
        <v>992</v>
      </c>
      <c r="F329" s="228" t="s">
        <v>685</v>
      </c>
      <c r="G329" s="229" t="s">
        <v>1737</v>
      </c>
      <c r="H329" s="228" t="s">
        <v>1783</v>
      </c>
      <c r="I329" s="228" t="s">
        <v>1784</v>
      </c>
      <c r="J329" s="228" t="s">
        <v>1772</v>
      </c>
      <c r="K329" s="228" t="s">
        <v>1725</v>
      </c>
      <c r="L329" s="228" t="s">
        <v>3321</v>
      </c>
    </row>
    <row r="330" spans="1:12" x14ac:dyDescent="0.15">
      <c r="A330" s="228">
        <v>329</v>
      </c>
      <c r="B330" s="228" t="s">
        <v>1416</v>
      </c>
      <c r="C330" s="228" t="s">
        <v>1711</v>
      </c>
      <c r="D330" s="228" t="s">
        <v>1772</v>
      </c>
      <c r="E330" s="228" t="s">
        <v>1796</v>
      </c>
      <c r="F330" s="228" t="s">
        <v>1772</v>
      </c>
      <c r="G330" s="229">
        <v>-0.1</v>
      </c>
      <c r="H330" s="228" t="s">
        <v>1787</v>
      </c>
      <c r="I330" s="228" t="s">
        <v>1772</v>
      </c>
      <c r="J330" s="228" t="s">
        <v>1772</v>
      </c>
      <c r="K330" s="228" t="s">
        <v>1797</v>
      </c>
      <c r="L330" s="228" t="s">
        <v>3322</v>
      </c>
    </row>
    <row r="331" spans="1:12" x14ac:dyDescent="0.15">
      <c r="A331" s="228">
        <v>330</v>
      </c>
      <c r="B331" s="228" t="s">
        <v>1416</v>
      </c>
      <c r="C331" s="228" t="s">
        <v>1781</v>
      </c>
      <c r="D331" s="228" t="s">
        <v>1423</v>
      </c>
      <c r="E331" s="228" t="s">
        <v>1763</v>
      </c>
      <c r="F331" s="228" t="s">
        <v>1772</v>
      </c>
      <c r="G331" s="229">
        <v>-0.1</v>
      </c>
      <c r="H331" s="228" t="s">
        <v>1725</v>
      </c>
      <c r="I331" s="228" t="s">
        <v>1772</v>
      </c>
      <c r="J331" s="228" t="s">
        <v>1772</v>
      </c>
      <c r="K331" s="228" t="s">
        <v>1059</v>
      </c>
      <c r="L331" s="228" t="s">
        <v>2758</v>
      </c>
    </row>
    <row r="332" spans="1:12" x14ac:dyDescent="0.15">
      <c r="A332" s="228">
        <v>331</v>
      </c>
      <c r="B332" s="228" t="s">
        <v>1416</v>
      </c>
      <c r="C332" s="228" t="s">
        <v>1782</v>
      </c>
      <c r="D332" s="228" t="s">
        <v>1424</v>
      </c>
      <c r="E332" s="228" t="s">
        <v>1783</v>
      </c>
      <c r="F332" s="228" t="s">
        <v>1449</v>
      </c>
      <c r="G332" s="229" t="s">
        <v>1772</v>
      </c>
      <c r="H332" s="228" t="s">
        <v>1783</v>
      </c>
      <c r="I332" s="228" t="s">
        <v>1784</v>
      </c>
      <c r="J332" s="228" t="s">
        <v>1772</v>
      </c>
      <c r="K332" s="228" t="s">
        <v>1623</v>
      </c>
      <c r="L332" s="228" t="s">
        <v>3323</v>
      </c>
    </row>
    <row r="333" spans="1:12" x14ac:dyDescent="0.15">
      <c r="A333" s="228">
        <v>332</v>
      </c>
      <c r="B333" s="228" t="s">
        <v>1417</v>
      </c>
      <c r="C333" s="228" t="s">
        <v>1716</v>
      </c>
      <c r="D333" s="228" t="s">
        <v>1727</v>
      </c>
      <c r="E333" s="228" t="s">
        <v>1725</v>
      </c>
      <c r="F333" s="228" t="s">
        <v>1754</v>
      </c>
      <c r="G333" s="229" t="s">
        <v>1727</v>
      </c>
      <c r="H333" s="228" t="s">
        <v>1725</v>
      </c>
      <c r="I333" s="228" t="s">
        <v>1738</v>
      </c>
      <c r="J333" s="228" t="s">
        <v>1727</v>
      </c>
      <c r="K333" s="228" t="s">
        <v>1725</v>
      </c>
      <c r="L333" s="228" t="s">
        <v>1755</v>
      </c>
    </row>
    <row r="334" spans="1:12" x14ac:dyDescent="0.15">
      <c r="A334" s="228">
        <v>333</v>
      </c>
      <c r="B334" s="228" t="s">
        <v>1417</v>
      </c>
      <c r="C334" s="228" t="s">
        <v>1703</v>
      </c>
      <c r="D334" s="228" t="s">
        <v>1745</v>
      </c>
      <c r="E334" s="228" t="s">
        <v>1725</v>
      </c>
      <c r="F334" s="228" t="s">
        <v>1746</v>
      </c>
      <c r="G334" s="229" t="s">
        <v>1727</v>
      </c>
      <c r="H334" s="228" t="s">
        <v>1737</v>
      </c>
      <c r="I334" s="228" t="s">
        <v>1738</v>
      </c>
      <c r="J334" s="228" t="s">
        <v>1727</v>
      </c>
      <c r="K334" s="228" t="s">
        <v>1725</v>
      </c>
      <c r="L334" s="228" t="s">
        <v>3324</v>
      </c>
    </row>
    <row r="335" spans="1:12" x14ac:dyDescent="0.15">
      <c r="A335" s="228">
        <v>334</v>
      </c>
      <c r="B335" s="228" t="s">
        <v>1417</v>
      </c>
      <c r="C335" s="228" t="s">
        <v>1640</v>
      </c>
      <c r="D335" s="228" t="s">
        <v>1727</v>
      </c>
      <c r="E335" s="228" t="s">
        <v>1725</v>
      </c>
      <c r="F335" s="228" t="s">
        <v>1742</v>
      </c>
      <c r="G335" s="229" t="s">
        <v>1727</v>
      </c>
      <c r="H335" s="228" t="s">
        <v>1743</v>
      </c>
      <c r="I335" s="228" t="s">
        <v>1738</v>
      </c>
      <c r="J335" s="228" t="s">
        <v>1727</v>
      </c>
      <c r="K335" s="228" t="s">
        <v>1744</v>
      </c>
      <c r="L335" s="228" t="s">
        <v>2753</v>
      </c>
    </row>
    <row r="336" spans="1:12" x14ac:dyDescent="0.15">
      <c r="A336" s="228">
        <v>335</v>
      </c>
      <c r="B336" s="228" t="s">
        <v>1417</v>
      </c>
      <c r="C336" s="228" t="s">
        <v>1901</v>
      </c>
      <c r="D336" s="228" t="s">
        <v>1702</v>
      </c>
      <c r="E336" s="228" t="s">
        <v>1770</v>
      </c>
      <c r="F336" s="228" t="s">
        <v>1771</v>
      </c>
      <c r="G336" s="229" t="s">
        <v>1772</v>
      </c>
      <c r="H336" s="228" t="s">
        <v>3668</v>
      </c>
      <c r="I336" s="228" t="s">
        <v>1428</v>
      </c>
      <c r="J336" s="228" t="s">
        <v>1729</v>
      </c>
      <c r="K336" s="228" t="s">
        <v>1725</v>
      </c>
      <c r="L336" s="228" t="s">
        <v>1823</v>
      </c>
    </row>
    <row r="337" spans="1:12" x14ac:dyDescent="0.15">
      <c r="A337" s="228">
        <v>336</v>
      </c>
      <c r="B337" s="228" t="s">
        <v>1417</v>
      </c>
      <c r="C337" s="228" t="s">
        <v>1660</v>
      </c>
      <c r="D337" s="228" t="s">
        <v>1702</v>
      </c>
      <c r="E337" s="228" t="s">
        <v>1732</v>
      </c>
      <c r="F337" s="228" t="s">
        <v>1726</v>
      </c>
      <c r="G337" s="229" t="s">
        <v>1733</v>
      </c>
      <c r="H337" s="228" t="s">
        <v>1737</v>
      </c>
      <c r="I337" s="228" t="s">
        <v>1738</v>
      </c>
      <c r="J337" s="228" t="s">
        <v>1727</v>
      </c>
      <c r="K337" s="228" t="s">
        <v>1059</v>
      </c>
      <c r="L337" s="228" t="s">
        <v>3325</v>
      </c>
    </row>
    <row r="338" spans="1:12" x14ac:dyDescent="0.15">
      <c r="A338" s="228">
        <v>337</v>
      </c>
      <c r="B338" s="228" t="s">
        <v>1417</v>
      </c>
      <c r="C338" s="228" t="s">
        <v>1712</v>
      </c>
      <c r="D338" s="228" t="s">
        <v>1727</v>
      </c>
      <c r="E338" s="228" t="s">
        <v>1751</v>
      </c>
      <c r="F338" s="228" t="s">
        <v>1726</v>
      </c>
      <c r="G338" s="229" t="s">
        <v>1727</v>
      </c>
      <c r="H338" s="228" t="s">
        <v>1891</v>
      </c>
      <c r="I338" s="228" t="s">
        <v>1738</v>
      </c>
      <c r="J338" s="228" t="s">
        <v>1727</v>
      </c>
      <c r="K338" s="228" t="s">
        <v>1059</v>
      </c>
      <c r="L338" s="228" t="s">
        <v>3326</v>
      </c>
    </row>
    <row r="339" spans="1:12" x14ac:dyDescent="0.15">
      <c r="A339" s="228">
        <v>338</v>
      </c>
      <c r="B339" s="228" t="s">
        <v>1417</v>
      </c>
      <c r="C339" s="228" t="s">
        <v>1705</v>
      </c>
      <c r="D339" s="228" t="s">
        <v>1425</v>
      </c>
      <c r="E339" s="228" t="s">
        <v>3122</v>
      </c>
      <c r="F339" s="228" t="s">
        <v>1426</v>
      </c>
      <c r="G339" s="229">
        <v>-0.15</v>
      </c>
      <c r="H339" s="228" t="s">
        <v>1451</v>
      </c>
      <c r="I339" s="228" t="s">
        <v>1428</v>
      </c>
      <c r="J339" s="228" t="s">
        <v>1729</v>
      </c>
      <c r="K339" s="228" t="s">
        <v>1725</v>
      </c>
      <c r="L339" s="228" t="s">
        <v>1724</v>
      </c>
    </row>
    <row r="340" spans="1:12" x14ac:dyDescent="0.15">
      <c r="A340" s="228">
        <v>339</v>
      </c>
      <c r="B340" s="228" t="s">
        <v>1417</v>
      </c>
      <c r="C340" s="228" t="s">
        <v>1758</v>
      </c>
      <c r="D340" s="228" t="s">
        <v>1425</v>
      </c>
      <c r="E340" s="228" t="s">
        <v>1722</v>
      </c>
      <c r="F340" s="228" t="s">
        <v>1426</v>
      </c>
      <c r="G340" s="229">
        <v>-0.2</v>
      </c>
      <c r="H340" s="228" t="s">
        <v>1963</v>
      </c>
      <c r="I340" s="228" t="s">
        <v>1729</v>
      </c>
      <c r="J340" s="228" t="s">
        <v>1729</v>
      </c>
      <c r="K340" s="228" t="s">
        <v>1059</v>
      </c>
      <c r="L340" s="228" t="s">
        <v>1759</v>
      </c>
    </row>
    <row r="341" spans="1:12" x14ac:dyDescent="0.15">
      <c r="A341" s="228">
        <v>340</v>
      </c>
      <c r="B341" s="228" t="s">
        <v>1417</v>
      </c>
      <c r="C341" s="228" t="s">
        <v>1790</v>
      </c>
      <c r="D341" s="228" t="s">
        <v>1425</v>
      </c>
      <c r="E341" s="228" t="s">
        <v>3122</v>
      </c>
      <c r="F341" s="228" t="s">
        <v>1426</v>
      </c>
      <c r="G341" s="229">
        <v>-0.1</v>
      </c>
      <c r="H341" s="228" t="s">
        <v>1454</v>
      </c>
      <c r="I341" s="228" t="s">
        <v>1428</v>
      </c>
      <c r="J341" s="228" t="s">
        <v>1729</v>
      </c>
      <c r="K341" s="228" t="s">
        <v>1059</v>
      </c>
      <c r="L341" s="228" t="s">
        <v>1720</v>
      </c>
    </row>
    <row r="342" spans="1:12" x14ac:dyDescent="0.15">
      <c r="A342" s="228">
        <v>341</v>
      </c>
      <c r="B342" s="228" t="s">
        <v>1417</v>
      </c>
      <c r="C342" s="228" t="s">
        <v>2284</v>
      </c>
      <c r="D342" s="228" t="s">
        <v>1752</v>
      </c>
      <c r="E342" s="228" t="s">
        <v>3122</v>
      </c>
      <c r="F342" s="228" t="s">
        <v>1734</v>
      </c>
      <c r="G342" s="229">
        <v>-0.1</v>
      </c>
      <c r="H342" s="228" t="s">
        <v>1725</v>
      </c>
      <c r="I342" s="228" t="s">
        <v>1428</v>
      </c>
      <c r="J342" s="228" t="s">
        <v>1429</v>
      </c>
      <c r="K342" s="228" t="s">
        <v>1725</v>
      </c>
      <c r="L342" s="228" t="s">
        <v>1753</v>
      </c>
    </row>
    <row r="343" spans="1:12" x14ac:dyDescent="0.15">
      <c r="A343" s="228">
        <v>342</v>
      </c>
      <c r="B343" s="228" t="s">
        <v>1417</v>
      </c>
      <c r="C343" s="228" t="s">
        <v>1455</v>
      </c>
      <c r="D343" s="228" t="s">
        <v>1425</v>
      </c>
      <c r="E343" s="228" t="s">
        <v>3122</v>
      </c>
      <c r="F343" s="228" t="s">
        <v>1426</v>
      </c>
      <c r="G343" s="229">
        <v>-0.05</v>
      </c>
      <c r="H343" s="228" t="s">
        <v>1456</v>
      </c>
      <c r="I343" s="228" t="s">
        <v>1428</v>
      </c>
      <c r="J343" s="228" t="s">
        <v>1457</v>
      </c>
      <c r="K343" s="228" t="s">
        <v>1725</v>
      </c>
      <c r="L343" s="228" t="s">
        <v>1721</v>
      </c>
    </row>
    <row r="344" spans="1:12" x14ac:dyDescent="0.15">
      <c r="A344" s="228">
        <v>343</v>
      </c>
      <c r="B344" s="228" t="s">
        <v>1417</v>
      </c>
      <c r="C344" s="228" t="s">
        <v>1701</v>
      </c>
      <c r="D344" s="228" t="s">
        <v>1425</v>
      </c>
      <c r="E344" s="228" t="s">
        <v>3122</v>
      </c>
      <c r="F344" s="228" t="s">
        <v>1426</v>
      </c>
      <c r="G344" s="229">
        <v>-0.2</v>
      </c>
      <c r="H344" s="228" t="s">
        <v>1454</v>
      </c>
      <c r="I344" s="228" t="s">
        <v>1436</v>
      </c>
      <c r="J344" s="228" t="s">
        <v>1729</v>
      </c>
      <c r="K344" s="228" t="s">
        <v>1718</v>
      </c>
      <c r="L344" s="228" t="s">
        <v>2794</v>
      </c>
    </row>
    <row r="345" spans="1:12" x14ac:dyDescent="0.15">
      <c r="A345" s="228">
        <v>344</v>
      </c>
      <c r="B345" s="228" t="s">
        <v>1417</v>
      </c>
      <c r="C345" s="228" t="s">
        <v>1710</v>
      </c>
      <c r="D345" s="228" t="s">
        <v>1702</v>
      </c>
      <c r="E345" s="228" t="s">
        <v>1739</v>
      </c>
      <c r="F345" s="228" t="s">
        <v>1734</v>
      </c>
      <c r="G345" s="229">
        <v>-0.1</v>
      </c>
      <c r="H345" s="228" t="s">
        <v>1740</v>
      </c>
      <c r="I345" s="228" t="s">
        <v>1428</v>
      </c>
      <c r="J345" s="228" t="s">
        <v>1729</v>
      </c>
      <c r="K345" s="228" t="s">
        <v>1725</v>
      </c>
      <c r="L345" s="228" t="s">
        <v>3327</v>
      </c>
    </row>
    <row r="346" spans="1:12" x14ac:dyDescent="0.15">
      <c r="A346" s="228">
        <v>345</v>
      </c>
      <c r="B346" s="228" t="s">
        <v>1417</v>
      </c>
      <c r="C346" s="228" t="s">
        <v>1713</v>
      </c>
      <c r="D346" s="228" t="s">
        <v>1702</v>
      </c>
      <c r="E346" s="228" t="s">
        <v>3122</v>
      </c>
      <c r="F346" s="228" t="s">
        <v>1734</v>
      </c>
      <c r="G346" s="229">
        <v>-0.1</v>
      </c>
      <c r="H346" s="228" t="s">
        <v>1740</v>
      </c>
      <c r="I346" s="228" t="s">
        <v>1678</v>
      </c>
      <c r="J346" s="228" t="s">
        <v>1728</v>
      </c>
      <c r="K346" s="228" t="s">
        <v>1725</v>
      </c>
      <c r="L346" s="228" t="s">
        <v>3393</v>
      </c>
    </row>
    <row r="347" spans="1:12" x14ac:dyDescent="0.15">
      <c r="A347" s="228">
        <v>346</v>
      </c>
      <c r="B347" s="228" t="s">
        <v>1417</v>
      </c>
      <c r="C347" s="228" t="s">
        <v>1527</v>
      </c>
      <c r="D347" s="228" t="s">
        <v>1425</v>
      </c>
      <c r="E347" s="228" t="s">
        <v>3122</v>
      </c>
      <c r="F347" s="228" t="s">
        <v>1426</v>
      </c>
      <c r="G347" s="229">
        <v>-0.1</v>
      </c>
      <c r="H347" s="228" t="s">
        <v>1731</v>
      </c>
      <c r="I347" s="228" t="s">
        <v>1428</v>
      </c>
      <c r="J347" s="228" t="s">
        <v>1729</v>
      </c>
      <c r="K347" s="228" t="s">
        <v>1741</v>
      </c>
      <c r="L347" s="228" t="s">
        <v>2028</v>
      </c>
    </row>
    <row r="348" spans="1:12" x14ac:dyDescent="0.15">
      <c r="A348" s="228">
        <v>347</v>
      </c>
      <c r="B348" s="228" t="s">
        <v>1417</v>
      </c>
      <c r="C348" s="228" t="s">
        <v>1659</v>
      </c>
      <c r="D348" s="228" t="s">
        <v>1727</v>
      </c>
      <c r="E348" s="228" t="s">
        <v>3122</v>
      </c>
      <c r="F348" s="228" t="s">
        <v>1734</v>
      </c>
      <c r="G348" s="229" t="s">
        <v>1059</v>
      </c>
      <c r="H348" s="228" t="s">
        <v>1735</v>
      </c>
      <c r="I348" s="228" t="s">
        <v>1434</v>
      </c>
      <c r="J348" s="228" t="s">
        <v>1727</v>
      </c>
      <c r="K348" s="228" t="s">
        <v>1725</v>
      </c>
      <c r="L348" s="228" t="s">
        <v>1859</v>
      </c>
    </row>
    <row r="349" spans="1:12" x14ac:dyDescent="0.15">
      <c r="A349" s="228">
        <v>348</v>
      </c>
      <c r="B349" s="228" t="s">
        <v>1417</v>
      </c>
      <c r="C349" s="228" t="s">
        <v>1888</v>
      </c>
      <c r="D349" s="228" t="s">
        <v>1727</v>
      </c>
      <c r="E349" s="228" t="s">
        <v>3122</v>
      </c>
      <c r="F349" s="228" t="s">
        <v>1749</v>
      </c>
      <c r="G349" s="229">
        <v>-0.1</v>
      </c>
      <c r="H349" s="228" t="s">
        <v>1788</v>
      </c>
      <c r="I349" s="228" t="s">
        <v>1428</v>
      </c>
      <c r="J349" s="228" t="s">
        <v>1729</v>
      </c>
      <c r="K349" s="228" t="s">
        <v>1725</v>
      </c>
      <c r="L349" s="228" t="s">
        <v>3328</v>
      </c>
    </row>
    <row r="350" spans="1:12" x14ac:dyDescent="0.15">
      <c r="A350" s="228">
        <v>349</v>
      </c>
      <c r="B350" s="228" t="s">
        <v>1417</v>
      </c>
      <c r="C350" s="228" t="s">
        <v>1700</v>
      </c>
      <c r="D350" s="228" t="s">
        <v>1425</v>
      </c>
      <c r="E350" s="228" t="s">
        <v>1451</v>
      </c>
      <c r="F350" s="228" t="s">
        <v>2795</v>
      </c>
      <c r="G350" s="229" t="s">
        <v>1425</v>
      </c>
      <c r="H350" s="228" t="s">
        <v>1442</v>
      </c>
      <c r="I350" s="228" t="s">
        <v>1434</v>
      </c>
      <c r="J350" s="228" t="s">
        <v>1425</v>
      </c>
      <c r="K350" s="228" t="s">
        <v>1718</v>
      </c>
      <c r="L350" s="228" t="s">
        <v>1719</v>
      </c>
    </row>
    <row r="351" spans="1:12" x14ac:dyDescent="0.15">
      <c r="A351" s="228">
        <v>350</v>
      </c>
      <c r="B351" s="228" t="s">
        <v>1417</v>
      </c>
      <c r="C351" s="228" t="s">
        <v>1717</v>
      </c>
      <c r="D351" s="228" t="s">
        <v>1423</v>
      </c>
      <c r="E351" s="228" t="s">
        <v>1756</v>
      </c>
      <c r="F351" s="228" t="s">
        <v>1757</v>
      </c>
      <c r="G351" s="229" t="s">
        <v>1059</v>
      </c>
      <c r="H351" s="228" t="s">
        <v>1725</v>
      </c>
      <c r="I351" s="228" t="s">
        <v>1727</v>
      </c>
      <c r="J351" s="228" t="s">
        <v>1727</v>
      </c>
      <c r="K351" s="228" t="s">
        <v>1718</v>
      </c>
      <c r="L351" s="228" t="s">
        <v>1893</v>
      </c>
    </row>
    <row r="352" spans="1:12" x14ac:dyDescent="0.15">
      <c r="A352" s="228">
        <v>351</v>
      </c>
      <c r="B352" s="228" t="s">
        <v>1417</v>
      </c>
      <c r="C352" s="228" t="s">
        <v>1900</v>
      </c>
      <c r="D352" s="228" t="s">
        <v>1424</v>
      </c>
      <c r="E352" s="228" t="s">
        <v>1725</v>
      </c>
      <c r="F352" s="228" t="s">
        <v>1449</v>
      </c>
      <c r="G352" s="229" t="s">
        <v>1727</v>
      </c>
      <c r="H352" s="228" t="s">
        <v>1725</v>
      </c>
      <c r="I352" s="228" t="s">
        <v>1738</v>
      </c>
      <c r="J352" s="228" t="s">
        <v>1727</v>
      </c>
      <c r="K352" s="228" t="s">
        <v>1623</v>
      </c>
      <c r="L352" s="228" t="s">
        <v>2754</v>
      </c>
    </row>
    <row r="353" spans="1:12" x14ac:dyDescent="0.15">
      <c r="A353" s="228">
        <v>352</v>
      </c>
      <c r="B353" s="228" t="s">
        <v>1418</v>
      </c>
      <c r="C353" s="228" t="s">
        <v>2271</v>
      </c>
      <c r="D353" s="228" t="s">
        <v>2243</v>
      </c>
      <c r="E353" s="228" t="s">
        <v>1451</v>
      </c>
      <c r="F353" s="228" t="s">
        <v>1450</v>
      </c>
      <c r="G353" s="229" t="s">
        <v>1425</v>
      </c>
      <c r="H353" s="228" t="s">
        <v>1451</v>
      </c>
      <c r="I353" s="228" t="s">
        <v>1434</v>
      </c>
      <c r="J353" s="228" t="s">
        <v>1425</v>
      </c>
      <c r="K353" s="228" t="s">
        <v>1059</v>
      </c>
      <c r="L353" s="228" t="s">
        <v>2272</v>
      </c>
    </row>
    <row r="354" spans="1:12" x14ac:dyDescent="0.15">
      <c r="A354" s="228">
        <v>353</v>
      </c>
      <c r="B354" s="228" t="s">
        <v>1418</v>
      </c>
      <c r="C354" s="228" t="s">
        <v>2262</v>
      </c>
      <c r="D354" s="228" t="s">
        <v>2243</v>
      </c>
      <c r="E354" s="228" t="s">
        <v>1059</v>
      </c>
      <c r="F354" s="228" t="s">
        <v>1726</v>
      </c>
      <c r="G354" s="229" t="s">
        <v>2243</v>
      </c>
      <c r="H354" s="228" t="s">
        <v>1735</v>
      </c>
      <c r="I354" s="228" t="s">
        <v>2257</v>
      </c>
      <c r="J354" s="228" t="s">
        <v>2243</v>
      </c>
      <c r="K354" s="228" t="s">
        <v>1059</v>
      </c>
      <c r="L354" s="228" t="s">
        <v>3329</v>
      </c>
    </row>
    <row r="355" spans="1:12" x14ac:dyDescent="0.15">
      <c r="A355" s="228">
        <v>354</v>
      </c>
      <c r="B355" s="228" t="s">
        <v>1418</v>
      </c>
      <c r="C355" s="228" t="s">
        <v>2323</v>
      </c>
      <c r="D355" s="228" t="s">
        <v>2213</v>
      </c>
      <c r="E355" s="228" t="s">
        <v>2319</v>
      </c>
      <c r="F355" s="228" t="s">
        <v>1734</v>
      </c>
      <c r="G355" s="229">
        <v>-0.2</v>
      </c>
      <c r="H355" s="228" t="s">
        <v>1740</v>
      </c>
      <c r="I355" s="228" t="s">
        <v>2321</v>
      </c>
      <c r="J355" s="228" t="s">
        <v>2322</v>
      </c>
      <c r="K355" s="228" t="s">
        <v>1059</v>
      </c>
      <c r="L355" s="228" t="s">
        <v>2769</v>
      </c>
    </row>
    <row r="356" spans="1:12" x14ac:dyDescent="0.15">
      <c r="A356" s="228">
        <v>355</v>
      </c>
      <c r="B356" s="228" t="s">
        <v>1418</v>
      </c>
      <c r="C356" s="228" t="s">
        <v>2256</v>
      </c>
      <c r="D356" s="228" t="s">
        <v>2213</v>
      </c>
      <c r="E356" s="228" t="s">
        <v>2264</v>
      </c>
      <c r="F356" s="228" t="s">
        <v>1426</v>
      </c>
      <c r="G356" s="229">
        <v>-0.15</v>
      </c>
      <c r="H356" s="228" t="s">
        <v>2255</v>
      </c>
      <c r="I356" s="228" t="s">
        <v>1436</v>
      </c>
      <c r="J356" s="228" t="s">
        <v>1429</v>
      </c>
      <c r="K356" s="228" t="s">
        <v>1059</v>
      </c>
      <c r="L356" s="228" t="s">
        <v>3330</v>
      </c>
    </row>
    <row r="357" spans="1:12" x14ac:dyDescent="0.15">
      <c r="A357" s="228">
        <v>356</v>
      </c>
      <c r="B357" s="228" t="s">
        <v>1418</v>
      </c>
      <c r="C357" s="228" t="s">
        <v>1461</v>
      </c>
      <c r="D357" s="228" t="s">
        <v>2242</v>
      </c>
      <c r="E357" s="228" t="s">
        <v>2264</v>
      </c>
      <c r="F357" s="228" t="s">
        <v>1426</v>
      </c>
      <c r="G357" s="229">
        <v>-0.1</v>
      </c>
      <c r="H357" s="228" t="s">
        <v>1891</v>
      </c>
      <c r="I357" s="228" t="s">
        <v>827</v>
      </c>
      <c r="J357" s="228" t="s">
        <v>1429</v>
      </c>
      <c r="K357" s="228" t="s">
        <v>1059</v>
      </c>
      <c r="L357" s="228" t="s">
        <v>3343</v>
      </c>
    </row>
    <row r="358" spans="1:12" x14ac:dyDescent="0.15">
      <c r="A358" s="228">
        <v>357</v>
      </c>
      <c r="B358" s="228" t="s">
        <v>1418</v>
      </c>
      <c r="C358" s="228" t="s">
        <v>1661</v>
      </c>
      <c r="D358" s="228" t="s">
        <v>2213</v>
      </c>
      <c r="E358" s="228" t="s">
        <v>2264</v>
      </c>
      <c r="F358" s="228" t="s">
        <v>2249</v>
      </c>
      <c r="G358" s="229">
        <v>-0.2</v>
      </c>
      <c r="H358" s="228" t="s">
        <v>2752</v>
      </c>
      <c r="I358" s="228" t="s">
        <v>1428</v>
      </c>
      <c r="J358" s="228" t="s">
        <v>2250</v>
      </c>
      <c r="K358" s="228" t="s">
        <v>1059</v>
      </c>
      <c r="L358" s="228" t="s">
        <v>2263</v>
      </c>
    </row>
    <row r="359" spans="1:12" x14ac:dyDescent="0.15">
      <c r="A359" s="228">
        <v>358</v>
      </c>
      <c r="B359" s="228" t="s">
        <v>1418</v>
      </c>
      <c r="C359" s="228" t="s">
        <v>2252</v>
      </c>
      <c r="D359" s="228" t="s">
        <v>2243</v>
      </c>
      <c r="E359" s="228" t="s">
        <v>2264</v>
      </c>
      <c r="F359" s="228" t="s">
        <v>2249</v>
      </c>
      <c r="G359" s="229">
        <v>-0.1</v>
      </c>
      <c r="H359" s="228" t="s">
        <v>1059</v>
      </c>
      <c r="I359" s="228" t="s">
        <v>1428</v>
      </c>
      <c r="J359" s="228" t="s">
        <v>2250</v>
      </c>
      <c r="K359" s="228" t="s">
        <v>1975</v>
      </c>
      <c r="L359" s="228" t="s">
        <v>2251</v>
      </c>
    </row>
    <row r="360" spans="1:12" x14ac:dyDescent="0.15">
      <c r="A360" s="228">
        <v>359</v>
      </c>
      <c r="B360" s="228" t="s">
        <v>1418</v>
      </c>
      <c r="C360" s="228" t="s">
        <v>2258</v>
      </c>
      <c r="D360" s="228" t="s">
        <v>685</v>
      </c>
      <c r="E360" s="228" t="s">
        <v>1449</v>
      </c>
      <c r="F360" s="228" t="s">
        <v>2249</v>
      </c>
      <c r="G360" s="229">
        <v>-0.15</v>
      </c>
      <c r="H360" s="228" t="s">
        <v>1059</v>
      </c>
      <c r="I360" s="228" t="s">
        <v>1449</v>
      </c>
      <c r="J360" s="228" t="s">
        <v>2246</v>
      </c>
      <c r="K360" s="228" t="s">
        <v>1059</v>
      </c>
      <c r="L360" s="228" t="s">
        <v>3331</v>
      </c>
    </row>
    <row r="361" spans="1:12" x14ac:dyDescent="0.15">
      <c r="A361" s="228">
        <v>360</v>
      </c>
      <c r="B361" s="228" t="s">
        <v>1418</v>
      </c>
      <c r="C361" s="228" t="s">
        <v>2266</v>
      </c>
      <c r="D361" s="228" t="s">
        <v>2243</v>
      </c>
      <c r="E361" s="228" t="s">
        <v>2267</v>
      </c>
      <c r="F361" s="228" t="s">
        <v>2249</v>
      </c>
      <c r="G361" s="229">
        <v>-0.15</v>
      </c>
      <c r="H361" s="228" t="s">
        <v>1787</v>
      </c>
      <c r="I361" s="228" t="s">
        <v>2268</v>
      </c>
      <c r="J361" s="228" t="s">
        <v>2250</v>
      </c>
      <c r="K361" s="228" t="s">
        <v>1059</v>
      </c>
      <c r="L361" s="228" t="s">
        <v>3169</v>
      </c>
    </row>
    <row r="362" spans="1:12" x14ac:dyDescent="0.15">
      <c r="A362" s="228">
        <v>361</v>
      </c>
      <c r="B362" s="228" t="s">
        <v>1418</v>
      </c>
      <c r="C362" s="228" t="s">
        <v>1589</v>
      </c>
      <c r="D362" s="228" t="s">
        <v>2242</v>
      </c>
      <c r="E362" s="228" t="s">
        <v>1059</v>
      </c>
      <c r="F362" s="228" t="s">
        <v>2237</v>
      </c>
      <c r="G362" s="229" t="s">
        <v>2243</v>
      </c>
      <c r="H362" s="228" t="s">
        <v>1737</v>
      </c>
      <c r="I362" s="228" t="s">
        <v>1428</v>
      </c>
      <c r="J362" s="228" t="s">
        <v>1429</v>
      </c>
      <c r="K362" s="228" t="s">
        <v>1718</v>
      </c>
      <c r="L362" s="228" t="s">
        <v>3332</v>
      </c>
    </row>
    <row r="363" spans="1:12" x14ac:dyDescent="0.15">
      <c r="A363" s="228">
        <v>362</v>
      </c>
      <c r="B363" s="228" t="s">
        <v>1418</v>
      </c>
      <c r="C363" s="228" t="s">
        <v>2253</v>
      </c>
      <c r="D363" s="228" t="s">
        <v>1702</v>
      </c>
      <c r="E363" s="228" t="s">
        <v>2265</v>
      </c>
      <c r="F363" s="228" t="s">
        <v>2254</v>
      </c>
      <c r="G363" s="229">
        <v>-0.1</v>
      </c>
      <c r="H363" s="228" t="s">
        <v>1737</v>
      </c>
      <c r="I363" s="228" t="s">
        <v>2257</v>
      </c>
      <c r="J363" s="228" t="s">
        <v>2243</v>
      </c>
      <c r="K363" s="228" t="s">
        <v>1059</v>
      </c>
      <c r="L363" s="228" t="s">
        <v>3333</v>
      </c>
    </row>
    <row r="364" spans="1:12" x14ac:dyDescent="0.15">
      <c r="A364" s="228">
        <v>363</v>
      </c>
      <c r="B364" s="228" t="s">
        <v>1418</v>
      </c>
      <c r="C364" s="228" t="s">
        <v>1550</v>
      </c>
      <c r="D364" s="228" t="s">
        <v>1425</v>
      </c>
      <c r="E364" s="228" t="s">
        <v>2265</v>
      </c>
      <c r="F364" s="228" t="s">
        <v>1432</v>
      </c>
      <c r="G364" s="229">
        <v>-0.15</v>
      </c>
      <c r="H364" s="228" t="s">
        <v>1442</v>
      </c>
      <c r="I364" s="228" t="s">
        <v>1434</v>
      </c>
      <c r="J364" s="228" t="s">
        <v>1425</v>
      </c>
      <c r="K364" s="228" t="s">
        <v>1059</v>
      </c>
      <c r="L364" s="228" t="s">
        <v>3334</v>
      </c>
    </row>
    <row r="365" spans="1:12" x14ac:dyDescent="0.15">
      <c r="A365" s="228">
        <v>364</v>
      </c>
      <c r="B365" s="228" t="s">
        <v>1418</v>
      </c>
      <c r="C365" s="228" t="s">
        <v>1551</v>
      </c>
      <c r="D365" s="228" t="s">
        <v>1425</v>
      </c>
      <c r="E365" s="228" t="s">
        <v>1552</v>
      </c>
      <c r="F365" s="228" t="s">
        <v>1432</v>
      </c>
      <c r="G365" s="229">
        <v>-0.2</v>
      </c>
      <c r="H365" s="228" t="s">
        <v>1891</v>
      </c>
      <c r="I365" s="228" t="s">
        <v>1449</v>
      </c>
      <c r="J365" s="228" t="s">
        <v>2246</v>
      </c>
      <c r="K365" s="228" t="s">
        <v>1975</v>
      </c>
      <c r="L365" s="228" t="s">
        <v>3335</v>
      </c>
    </row>
    <row r="366" spans="1:12" x14ac:dyDescent="0.15">
      <c r="A366" s="228">
        <v>365</v>
      </c>
      <c r="B366" s="228" t="s">
        <v>1418</v>
      </c>
      <c r="C366" s="228" t="s">
        <v>1493</v>
      </c>
      <c r="D366" s="228" t="s">
        <v>1425</v>
      </c>
      <c r="E366" s="228" t="s">
        <v>2074</v>
      </c>
      <c r="F366" s="228" t="s">
        <v>1590</v>
      </c>
      <c r="G366" s="229">
        <v>-0.15</v>
      </c>
      <c r="H366" s="228" t="s">
        <v>1788</v>
      </c>
      <c r="I366" s="228" t="s">
        <v>1436</v>
      </c>
      <c r="J366" s="228" t="s">
        <v>1429</v>
      </c>
      <c r="K366" s="228" t="s">
        <v>1059</v>
      </c>
      <c r="L366" s="228" t="s">
        <v>2245</v>
      </c>
    </row>
    <row r="367" spans="1:12" x14ac:dyDescent="0.15">
      <c r="A367" s="228">
        <v>366</v>
      </c>
      <c r="B367" s="228" t="s">
        <v>1418</v>
      </c>
      <c r="C367" s="228" t="s">
        <v>2259</v>
      </c>
      <c r="D367" s="228" t="s">
        <v>2243</v>
      </c>
      <c r="E367" s="228" t="s">
        <v>2260</v>
      </c>
      <c r="F367" s="228" t="s">
        <v>2243</v>
      </c>
      <c r="G367" s="229" t="s">
        <v>685</v>
      </c>
      <c r="H367" s="228" t="s">
        <v>2261</v>
      </c>
      <c r="I367" s="228" t="s">
        <v>2257</v>
      </c>
      <c r="J367" s="228" t="s">
        <v>2243</v>
      </c>
      <c r="K367" s="228" t="s">
        <v>1744</v>
      </c>
      <c r="L367" s="228" t="s">
        <v>3336</v>
      </c>
    </row>
    <row r="368" spans="1:12" x14ac:dyDescent="0.15">
      <c r="A368" s="228">
        <v>367</v>
      </c>
      <c r="B368" s="228" t="s">
        <v>1418</v>
      </c>
      <c r="C368" s="228" t="s">
        <v>1889</v>
      </c>
      <c r="D368" s="228" t="s">
        <v>1702</v>
      </c>
      <c r="E368" s="228" t="s">
        <v>1677</v>
      </c>
      <c r="F368" s="228" t="s">
        <v>2243</v>
      </c>
      <c r="G368" s="229">
        <v>-0.1</v>
      </c>
      <c r="H368" s="228" t="s">
        <v>1740</v>
      </c>
      <c r="I368" s="228" t="s">
        <v>2243</v>
      </c>
      <c r="J368" s="228" t="s">
        <v>2243</v>
      </c>
      <c r="K368" s="228" t="s">
        <v>1059</v>
      </c>
      <c r="L368" s="228" t="s">
        <v>3337</v>
      </c>
    </row>
    <row r="369" spans="1:12" x14ac:dyDescent="0.15">
      <c r="A369" s="228">
        <v>368</v>
      </c>
      <c r="B369" s="228" t="s">
        <v>1418</v>
      </c>
      <c r="C369" s="228" t="s">
        <v>2269</v>
      </c>
      <c r="D369" s="228" t="s">
        <v>2243</v>
      </c>
      <c r="E369" s="228" t="s">
        <v>1059</v>
      </c>
      <c r="F369" s="228" t="s">
        <v>2237</v>
      </c>
      <c r="G369" s="229" t="s">
        <v>3281</v>
      </c>
      <c r="H369" s="228" t="s">
        <v>1743</v>
      </c>
      <c r="I369" s="228" t="s">
        <v>2243</v>
      </c>
      <c r="J369" s="228" t="s">
        <v>2243</v>
      </c>
      <c r="K369" s="228" t="s">
        <v>1718</v>
      </c>
      <c r="L369" s="228" t="s">
        <v>3338</v>
      </c>
    </row>
    <row r="370" spans="1:12" x14ac:dyDescent="0.15">
      <c r="A370" s="228">
        <v>369</v>
      </c>
      <c r="B370" s="228" t="s">
        <v>1418</v>
      </c>
      <c r="C370" s="228" t="s">
        <v>2165</v>
      </c>
      <c r="D370" s="228" t="s">
        <v>2243</v>
      </c>
      <c r="E370" s="228" t="s">
        <v>1059</v>
      </c>
      <c r="F370" s="228" t="s">
        <v>1167</v>
      </c>
      <c r="G370" s="229" t="s">
        <v>2243</v>
      </c>
      <c r="H370" s="228" t="s">
        <v>1735</v>
      </c>
      <c r="I370" s="228" t="s">
        <v>1738</v>
      </c>
      <c r="J370" s="228" t="s">
        <v>2243</v>
      </c>
      <c r="K370" s="228" t="s">
        <v>1059</v>
      </c>
      <c r="L370" s="228" t="s">
        <v>3339</v>
      </c>
    </row>
    <row r="371" spans="1:12" x14ac:dyDescent="0.15">
      <c r="A371" s="228">
        <v>370</v>
      </c>
      <c r="B371" s="228" t="s">
        <v>1418</v>
      </c>
      <c r="C371" s="228" t="s">
        <v>2273</v>
      </c>
      <c r="D371" s="228" t="s">
        <v>2229</v>
      </c>
      <c r="E371" s="228" t="s">
        <v>2084</v>
      </c>
      <c r="F371" s="228" t="s">
        <v>2085</v>
      </c>
      <c r="G371" s="229" t="s">
        <v>2086</v>
      </c>
      <c r="H371" s="228" t="s">
        <v>2084</v>
      </c>
      <c r="I371" s="228" t="s">
        <v>1434</v>
      </c>
      <c r="J371" s="228" t="s">
        <v>2086</v>
      </c>
      <c r="K371" s="228" t="s">
        <v>2148</v>
      </c>
      <c r="L371" s="228" t="s">
        <v>3340</v>
      </c>
    </row>
    <row r="372" spans="1:12" x14ac:dyDescent="0.15">
      <c r="A372" s="228">
        <v>371</v>
      </c>
      <c r="B372" s="228" t="s">
        <v>1418</v>
      </c>
      <c r="C372" s="228" t="s">
        <v>2274</v>
      </c>
      <c r="D372" s="228" t="s">
        <v>1424</v>
      </c>
      <c r="E372" s="228" t="s">
        <v>1059</v>
      </c>
      <c r="F372" s="228" t="s">
        <v>1449</v>
      </c>
      <c r="G372" s="229" t="s">
        <v>685</v>
      </c>
      <c r="H372" s="228" t="s">
        <v>1059</v>
      </c>
      <c r="I372" s="228" t="s">
        <v>1738</v>
      </c>
      <c r="J372" s="228" t="s">
        <v>685</v>
      </c>
      <c r="K372" s="228" t="s">
        <v>1623</v>
      </c>
      <c r="L372" s="228" t="s">
        <v>3341</v>
      </c>
    </row>
    <row r="373" spans="1:12" x14ac:dyDescent="0.15">
      <c r="A373" s="228">
        <v>372</v>
      </c>
      <c r="B373" s="228" t="s">
        <v>1419</v>
      </c>
      <c r="C373" s="228" t="s">
        <v>1618</v>
      </c>
      <c r="D373" s="228" t="s">
        <v>2745</v>
      </c>
      <c r="E373" s="228" t="s">
        <v>2054</v>
      </c>
      <c r="F373" s="228" t="s">
        <v>1450</v>
      </c>
      <c r="G373" s="229" t="s">
        <v>2050</v>
      </c>
      <c r="H373" s="228" t="s">
        <v>1725</v>
      </c>
      <c r="I373" s="228" t="s">
        <v>1434</v>
      </c>
      <c r="J373" s="228" t="s">
        <v>2051</v>
      </c>
      <c r="K373" s="228" t="s">
        <v>1725</v>
      </c>
      <c r="L373" s="228" t="s">
        <v>3345</v>
      </c>
    </row>
    <row r="374" spans="1:12" x14ac:dyDescent="0.15">
      <c r="A374" s="228">
        <v>373</v>
      </c>
      <c r="B374" s="228" t="s">
        <v>1419</v>
      </c>
      <c r="C374" s="228" t="s">
        <v>1617</v>
      </c>
      <c r="D374" s="228" t="s">
        <v>2079</v>
      </c>
      <c r="E374" s="228" t="s">
        <v>1451</v>
      </c>
      <c r="F374" s="228" t="s">
        <v>1450</v>
      </c>
      <c r="G374" s="229" t="s">
        <v>1425</v>
      </c>
      <c r="H374" s="228" t="s">
        <v>1451</v>
      </c>
      <c r="I374" s="228" t="s">
        <v>1434</v>
      </c>
      <c r="J374" s="228" t="s">
        <v>1425</v>
      </c>
      <c r="K374" s="228" t="s">
        <v>1059</v>
      </c>
      <c r="L374" s="228" t="s">
        <v>3170</v>
      </c>
    </row>
    <row r="375" spans="1:12" x14ac:dyDescent="0.15">
      <c r="A375" s="228">
        <v>374</v>
      </c>
      <c r="B375" s="228" t="s">
        <v>1419</v>
      </c>
      <c r="C375" s="228" t="s">
        <v>1624</v>
      </c>
      <c r="D375" s="228" t="s">
        <v>2066</v>
      </c>
      <c r="E375" s="228" t="s">
        <v>1059</v>
      </c>
      <c r="F375" s="228" t="s">
        <v>2067</v>
      </c>
      <c r="G375" s="229" t="s">
        <v>2068</v>
      </c>
      <c r="H375" s="228" t="s">
        <v>2064</v>
      </c>
      <c r="I375" s="228" t="s">
        <v>2069</v>
      </c>
      <c r="J375" s="228" t="s">
        <v>2058</v>
      </c>
      <c r="K375" s="228" t="s">
        <v>1059</v>
      </c>
      <c r="L375" s="228" t="s">
        <v>3171</v>
      </c>
    </row>
    <row r="376" spans="1:12" x14ac:dyDescent="0.15">
      <c r="A376" s="228">
        <v>375</v>
      </c>
      <c r="B376" s="228" t="s">
        <v>1419</v>
      </c>
      <c r="C376" s="228" t="s">
        <v>1443</v>
      </c>
      <c r="D376" s="228" t="s">
        <v>1440</v>
      </c>
      <c r="E376" s="228" t="s">
        <v>2073</v>
      </c>
      <c r="F376" s="228" t="s">
        <v>1444</v>
      </c>
      <c r="G376" s="229">
        <v>-0.2</v>
      </c>
      <c r="H376" s="228" t="s">
        <v>1891</v>
      </c>
      <c r="I376" s="228" t="s">
        <v>1446</v>
      </c>
      <c r="J376" s="228" t="s">
        <v>2055</v>
      </c>
      <c r="K376" s="228" t="s">
        <v>1975</v>
      </c>
      <c r="L376" s="228" t="s">
        <v>3346</v>
      </c>
    </row>
    <row r="377" spans="1:12" x14ac:dyDescent="0.15">
      <c r="A377" s="228">
        <v>376</v>
      </c>
      <c r="B377" s="228" t="s">
        <v>1419</v>
      </c>
      <c r="C377" s="228" t="s">
        <v>2059</v>
      </c>
      <c r="D377" s="228" t="s">
        <v>2213</v>
      </c>
      <c r="E377" s="228" t="s">
        <v>3172</v>
      </c>
      <c r="F377" s="228" t="s">
        <v>1444</v>
      </c>
      <c r="G377" s="229">
        <v>-0.2</v>
      </c>
      <c r="H377" s="228" t="s">
        <v>1442</v>
      </c>
      <c r="I377" s="228" t="s">
        <v>1436</v>
      </c>
      <c r="J377" s="228" t="s">
        <v>2056</v>
      </c>
      <c r="K377" s="228" t="s">
        <v>1059</v>
      </c>
      <c r="L377" s="228" t="s">
        <v>2223</v>
      </c>
    </row>
    <row r="378" spans="1:12" x14ac:dyDescent="0.15">
      <c r="A378" s="228">
        <v>377</v>
      </c>
      <c r="B378" s="228" t="s">
        <v>1419</v>
      </c>
      <c r="C378" s="228" t="s">
        <v>1610</v>
      </c>
      <c r="D378" s="228" t="s">
        <v>1702</v>
      </c>
      <c r="E378" s="228" t="s">
        <v>1059</v>
      </c>
      <c r="F378" s="228" t="s">
        <v>2078</v>
      </c>
      <c r="G378" s="229" t="s">
        <v>2990</v>
      </c>
      <c r="H378" s="228" t="s">
        <v>1891</v>
      </c>
      <c r="I378" s="228" t="s">
        <v>1434</v>
      </c>
      <c r="J378" s="228" t="s">
        <v>2058</v>
      </c>
      <c r="K378" s="228" t="s">
        <v>1059</v>
      </c>
      <c r="L378" s="228" t="s">
        <v>3347</v>
      </c>
    </row>
    <row r="379" spans="1:12" x14ac:dyDescent="0.15">
      <c r="A379" s="228">
        <v>378</v>
      </c>
      <c r="B379" s="228" t="s">
        <v>1419</v>
      </c>
      <c r="C379" s="228" t="s">
        <v>2060</v>
      </c>
      <c r="D379" s="228" t="s">
        <v>1702</v>
      </c>
      <c r="E379" s="228" t="s">
        <v>1059</v>
      </c>
      <c r="F379" s="228" t="s">
        <v>1726</v>
      </c>
      <c r="G379" s="229" t="s">
        <v>2082</v>
      </c>
      <c r="H379" s="228" t="s">
        <v>2752</v>
      </c>
      <c r="I379" s="228" t="s">
        <v>1738</v>
      </c>
      <c r="J379" s="228" t="s">
        <v>685</v>
      </c>
      <c r="K379" s="228" t="s">
        <v>1059</v>
      </c>
      <c r="L379" s="228" t="s">
        <v>3173</v>
      </c>
    </row>
    <row r="380" spans="1:12" x14ac:dyDescent="0.15">
      <c r="A380" s="228">
        <v>379</v>
      </c>
      <c r="B380" s="228" t="s">
        <v>1419</v>
      </c>
      <c r="C380" s="228" t="s">
        <v>1441</v>
      </c>
      <c r="D380" s="228" t="s">
        <v>1440</v>
      </c>
      <c r="E380" s="228" t="s">
        <v>3180</v>
      </c>
      <c r="F380" s="228" t="s">
        <v>1426</v>
      </c>
      <c r="G380" s="229">
        <v>-0.1</v>
      </c>
      <c r="H380" s="228" t="s">
        <v>1439</v>
      </c>
      <c r="I380" s="228" t="s">
        <v>1428</v>
      </c>
      <c r="J380" s="228" t="s">
        <v>2062</v>
      </c>
      <c r="K380" s="228" t="s">
        <v>1059</v>
      </c>
      <c r="L380" s="228" t="s">
        <v>3390</v>
      </c>
    </row>
    <row r="381" spans="1:12" x14ac:dyDescent="0.15">
      <c r="A381" s="228">
        <v>380</v>
      </c>
      <c r="B381" s="228" t="s">
        <v>1419</v>
      </c>
      <c r="C381" s="228" t="s">
        <v>1508</v>
      </c>
      <c r="D381" s="228" t="s">
        <v>1440</v>
      </c>
      <c r="E381" s="228" t="s">
        <v>3180</v>
      </c>
      <c r="F381" s="228" t="s">
        <v>1426</v>
      </c>
      <c r="G381" s="229">
        <v>-0.15</v>
      </c>
      <c r="H381" s="228" t="s">
        <v>1468</v>
      </c>
      <c r="I381" s="228" t="s">
        <v>1428</v>
      </c>
      <c r="J381" s="228" t="s">
        <v>2055</v>
      </c>
      <c r="K381" s="228" t="s">
        <v>1059</v>
      </c>
      <c r="L381" s="228" t="s">
        <v>2940</v>
      </c>
    </row>
    <row r="382" spans="1:12" x14ac:dyDescent="0.15">
      <c r="A382" s="228">
        <v>381</v>
      </c>
      <c r="B382" s="228" t="s">
        <v>1419</v>
      </c>
      <c r="C382" s="228" t="s">
        <v>1533</v>
      </c>
      <c r="D382" s="228" t="s">
        <v>1440</v>
      </c>
      <c r="E382" s="228" t="s">
        <v>3180</v>
      </c>
      <c r="F382" s="228" t="s">
        <v>1426</v>
      </c>
      <c r="G382" s="229">
        <v>-0.1</v>
      </c>
      <c r="H382" s="228" t="s">
        <v>1468</v>
      </c>
      <c r="I382" s="228" t="s">
        <v>1428</v>
      </c>
      <c r="J382" s="228" t="s">
        <v>2056</v>
      </c>
      <c r="K382" s="228" t="s">
        <v>1059</v>
      </c>
      <c r="L382" s="228" t="s">
        <v>2941</v>
      </c>
    </row>
    <row r="383" spans="1:12" x14ac:dyDescent="0.15">
      <c r="A383" s="228">
        <v>382</v>
      </c>
      <c r="B383" s="228" t="s">
        <v>1419</v>
      </c>
      <c r="C383" s="228" t="s">
        <v>1639</v>
      </c>
      <c r="D383" s="228" t="s">
        <v>1702</v>
      </c>
      <c r="E383" s="228" t="s">
        <v>1677</v>
      </c>
      <c r="F383" s="228" t="s">
        <v>2070</v>
      </c>
      <c r="G383" s="229">
        <v>-0.1</v>
      </c>
      <c r="H383" s="228" t="s">
        <v>1750</v>
      </c>
      <c r="I383" s="228" t="s">
        <v>2058</v>
      </c>
      <c r="J383" s="228" t="s">
        <v>2058</v>
      </c>
      <c r="K383" s="228" t="s">
        <v>1059</v>
      </c>
      <c r="L383" s="228" t="s">
        <v>3176</v>
      </c>
    </row>
    <row r="384" spans="1:12" x14ac:dyDescent="0.15">
      <c r="A384" s="228">
        <v>383</v>
      </c>
      <c r="B384" s="228" t="s">
        <v>1419</v>
      </c>
      <c r="C384" s="228" t="s">
        <v>2057</v>
      </c>
      <c r="D384" s="228" t="s">
        <v>2058</v>
      </c>
      <c r="E384" s="228" t="s">
        <v>3178</v>
      </c>
      <c r="F384" s="228" t="s">
        <v>1426</v>
      </c>
      <c r="G384" s="229">
        <v>-0.1</v>
      </c>
      <c r="H384" s="228" t="s">
        <v>1891</v>
      </c>
      <c r="I384" s="228" t="s">
        <v>1430</v>
      </c>
      <c r="J384" s="228" t="s">
        <v>2055</v>
      </c>
      <c r="K384" s="228" t="s">
        <v>1059</v>
      </c>
      <c r="L384" s="228" t="s">
        <v>2746</v>
      </c>
    </row>
    <row r="385" spans="1:12" x14ac:dyDescent="0.15">
      <c r="A385" s="228">
        <v>384</v>
      </c>
      <c r="B385" s="228" t="s">
        <v>1419</v>
      </c>
      <c r="C385" s="228" t="s">
        <v>2075</v>
      </c>
      <c r="D385" s="228" t="s">
        <v>2058</v>
      </c>
      <c r="E385" s="228" t="s">
        <v>3178</v>
      </c>
      <c r="F385" s="228" t="s">
        <v>2072</v>
      </c>
      <c r="G385" s="229" t="s">
        <v>2898</v>
      </c>
      <c r="H385" s="228" t="s">
        <v>1750</v>
      </c>
      <c r="I385" s="228" t="s">
        <v>2058</v>
      </c>
      <c r="J385" s="228" t="s">
        <v>2058</v>
      </c>
      <c r="K385" s="228" t="s">
        <v>1059</v>
      </c>
      <c r="L385" s="228" t="s">
        <v>3177</v>
      </c>
    </row>
    <row r="386" spans="1:12" x14ac:dyDescent="0.15">
      <c r="A386" s="228">
        <v>385</v>
      </c>
      <c r="B386" s="228" t="s">
        <v>1419</v>
      </c>
      <c r="C386" s="228" t="s">
        <v>2063</v>
      </c>
      <c r="D386" s="228" t="s">
        <v>1815</v>
      </c>
      <c r="E386" s="228" t="s">
        <v>3178</v>
      </c>
      <c r="F386" s="228" t="s">
        <v>1426</v>
      </c>
      <c r="G386" s="229">
        <v>-0.1</v>
      </c>
      <c r="H386" s="228" t="s">
        <v>1059</v>
      </c>
      <c r="I386" s="228" t="s">
        <v>1428</v>
      </c>
      <c r="J386" s="228" t="s">
        <v>2055</v>
      </c>
      <c r="K386" s="228" t="s">
        <v>1059</v>
      </c>
      <c r="L386" s="228" t="s">
        <v>3179</v>
      </c>
    </row>
    <row r="387" spans="1:12" x14ac:dyDescent="0.15">
      <c r="A387" s="228">
        <v>386</v>
      </c>
      <c r="B387" s="228" t="s">
        <v>1419</v>
      </c>
      <c r="C387" s="228" t="s">
        <v>1613</v>
      </c>
      <c r="D387" s="228" t="s">
        <v>1425</v>
      </c>
      <c r="E387" s="228" t="s">
        <v>1451</v>
      </c>
      <c r="F387" s="228" t="s">
        <v>1426</v>
      </c>
      <c r="G387" s="229" t="s">
        <v>1425</v>
      </c>
      <c r="H387" s="228" t="s">
        <v>1449</v>
      </c>
      <c r="I387" s="228" t="s">
        <v>1428</v>
      </c>
      <c r="J387" s="228" t="s">
        <v>1429</v>
      </c>
      <c r="K387" s="228" t="s">
        <v>1623</v>
      </c>
      <c r="L387" s="228" t="s">
        <v>2942</v>
      </c>
    </row>
    <row r="388" spans="1:12" x14ac:dyDescent="0.15">
      <c r="A388" s="228">
        <v>387</v>
      </c>
      <c r="B388" s="228" t="s">
        <v>1419</v>
      </c>
      <c r="C388" s="228" t="s">
        <v>1523</v>
      </c>
      <c r="D388" s="228" t="s">
        <v>1440</v>
      </c>
      <c r="E388" s="228" t="s">
        <v>2073</v>
      </c>
      <c r="F388" s="228" t="s">
        <v>1748</v>
      </c>
      <c r="G388" s="229" t="s">
        <v>2898</v>
      </c>
      <c r="H388" s="228" t="s">
        <v>1737</v>
      </c>
      <c r="I388" s="228" t="s">
        <v>1434</v>
      </c>
      <c r="J388" s="228" t="s">
        <v>1425</v>
      </c>
      <c r="K388" s="228" t="s">
        <v>1059</v>
      </c>
      <c r="L388" s="228" t="s">
        <v>3348</v>
      </c>
    </row>
    <row r="389" spans="1:12" x14ac:dyDescent="0.15">
      <c r="A389" s="228">
        <v>388</v>
      </c>
      <c r="B389" s="228" t="s">
        <v>1419</v>
      </c>
      <c r="C389" s="228" t="s">
        <v>1614</v>
      </c>
      <c r="D389" s="228" t="s">
        <v>1440</v>
      </c>
      <c r="E389" s="228" t="s">
        <v>1770</v>
      </c>
      <c r="F389" s="228" t="s">
        <v>1478</v>
      </c>
      <c r="G389" s="229" t="s">
        <v>2058</v>
      </c>
      <c r="H389" s="228" t="s">
        <v>2524</v>
      </c>
      <c r="I389" s="228" t="s">
        <v>1428</v>
      </c>
      <c r="J389" s="228" t="s">
        <v>2055</v>
      </c>
      <c r="K389" s="228" t="s">
        <v>1059</v>
      </c>
      <c r="L389" s="228" t="s">
        <v>2796</v>
      </c>
    </row>
    <row r="390" spans="1:12" x14ac:dyDescent="0.15">
      <c r="A390" s="228">
        <v>389</v>
      </c>
      <c r="B390" s="228" t="s">
        <v>1419</v>
      </c>
      <c r="C390" s="228" t="s">
        <v>2065</v>
      </c>
      <c r="D390" s="228" t="s">
        <v>1702</v>
      </c>
      <c r="E390" s="228" t="s">
        <v>1677</v>
      </c>
      <c r="F390" s="228" t="s">
        <v>2058</v>
      </c>
      <c r="G390" s="229">
        <v>-0.1</v>
      </c>
      <c r="H390" s="228" t="s">
        <v>1743</v>
      </c>
      <c r="I390" s="228" t="s">
        <v>2058</v>
      </c>
      <c r="J390" s="228" t="s">
        <v>2058</v>
      </c>
      <c r="K390" s="228" t="s">
        <v>1059</v>
      </c>
      <c r="L390" s="228" t="s">
        <v>3349</v>
      </c>
    </row>
    <row r="391" spans="1:12" x14ac:dyDescent="0.15">
      <c r="A391" s="228">
        <v>390</v>
      </c>
      <c r="B391" s="228" t="s">
        <v>1419</v>
      </c>
      <c r="C391" s="228" t="s">
        <v>2076</v>
      </c>
      <c r="D391" s="228" t="s">
        <v>1423</v>
      </c>
      <c r="E391" s="228" t="s">
        <v>2064</v>
      </c>
      <c r="F391" s="228" t="s">
        <v>2071</v>
      </c>
      <c r="G391" s="229" t="s">
        <v>2058</v>
      </c>
      <c r="H391" s="228" t="s">
        <v>2077</v>
      </c>
      <c r="I391" s="228" t="s">
        <v>2069</v>
      </c>
      <c r="J391" s="228" t="s">
        <v>2058</v>
      </c>
      <c r="K391" s="228" t="s">
        <v>1788</v>
      </c>
      <c r="L391" s="228" t="s">
        <v>3350</v>
      </c>
    </row>
    <row r="392" spans="1:12" x14ac:dyDescent="0.15">
      <c r="A392" s="228">
        <v>391</v>
      </c>
      <c r="B392" s="228" t="s">
        <v>1419</v>
      </c>
      <c r="C392" s="228" t="s">
        <v>2080</v>
      </c>
      <c r="D392" s="228" t="s">
        <v>1424</v>
      </c>
      <c r="E392" s="228" t="s">
        <v>1059</v>
      </c>
      <c r="F392" s="228" t="s">
        <v>1449</v>
      </c>
      <c r="G392" s="229" t="s">
        <v>685</v>
      </c>
      <c r="H392" s="228" t="s">
        <v>1059</v>
      </c>
      <c r="I392" s="228" t="s">
        <v>1738</v>
      </c>
      <c r="J392" s="228" t="s">
        <v>685</v>
      </c>
      <c r="K392" s="228" t="s">
        <v>1623</v>
      </c>
      <c r="L392" s="228" t="s">
        <v>2943</v>
      </c>
    </row>
    <row r="393" spans="1:12" x14ac:dyDescent="0.15">
      <c r="A393" s="228">
        <v>392</v>
      </c>
      <c r="B393" s="228" t="s">
        <v>1420</v>
      </c>
      <c r="C393" s="228" t="s">
        <v>2009</v>
      </c>
      <c r="D393" s="228" t="s">
        <v>3117</v>
      </c>
      <c r="E393" s="228" t="s">
        <v>1770</v>
      </c>
      <c r="F393" s="228" t="s">
        <v>2035</v>
      </c>
      <c r="G393" s="229" t="s">
        <v>2007</v>
      </c>
      <c r="H393" s="228" t="s">
        <v>2024</v>
      </c>
      <c r="I393" s="228" t="s">
        <v>1446</v>
      </c>
      <c r="J393" s="228" t="s">
        <v>2018</v>
      </c>
      <c r="K393" s="228" t="s">
        <v>2044</v>
      </c>
      <c r="L393" s="228" t="s">
        <v>3168</v>
      </c>
    </row>
    <row r="394" spans="1:12" x14ac:dyDescent="0.15">
      <c r="A394" s="228">
        <v>393</v>
      </c>
      <c r="B394" s="228" t="s">
        <v>1420</v>
      </c>
      <c r="C394" s="228" t="s">
        <v>2037</v>
      </c>
      <c r="D394" s="228" t="s">
        <v>2038</v>
      </c>
      <c r="E394" s="228" t="s">
        <v>1770</v>
      </c>
      <c r="F394" s="228" t="s">
        <v>2012</v>
      </c>
      <c r="G394" s="229" t="s">
        <v>2007</v>
      </c>
      <c r="H394" s="228" t="s">
        <v>2039</v>
      </c>
      <c r="I394" s="228" t="s">
        <v>2040</v>
      </c>
      <c r="J394" s="228" t="s">
        <v>549</v>
      </c>
      <c r="K394" s="228" t="s">
        <v>1725</v>
      </c>
      <c r="L394" s="228" t="s">
        <v>3103</v>
      </c>
    </row>
    <row r="395" spans="1:12" x14ac:dyDescent="0.15">
      <c r="A395" s="228">
        <v>394</v>
      </c>
      <c r="B395" s="228" t="s">
        <v>1420</v>
      </c>
      <c r="C395" s="228" t="s">
        <v>2010</v>
      </c>
      <c r="D395" s="228" t="s">
        <v>2038</v>
      </c>
      <c r="E395" s="228" t="s">
        <v>2003</v>
      </c>
      <c r="F395" s="228" t="s">
        <v>2012</v>
      </c>
      <c r="G395" s="229" t="s">
        <v>2007</v>
      </c>
      <c r="H395" s="228" t="s">
        <v>2043</v>
      </c>
      <c r="I395" s="228" t="s">
        <v>1436</v>
      </c>
      <c r="J395" s="228" t="s">
        <v>2018</v>
      </c>
      <c r="K395" s="228" t="s">
        <v>2045</v>
      </c>
      <c r="L395" s="228" t="s">
        <v>3351</v>
      </c>
    </row>
    <row r="396" spans="1:12" x14ac:dyDescent="0.15">
      <c r="A396" s="228">
        <v>395</v>
      </c>
      <c r="B396" s="228" t="s">
        <v>1420</v>
      </c>
      <c r="C396" s="228" t="s">
        <v>1997</v>
      </c>
      <c r="D396" s="228" t="s">
        <v>1440</v>
      </c>
      <c r="E396" s="228" t="s">
        <v>1451</v>
      </c>
      <c r="F396" s="228" t="s">
        <v>1438</v>
      </c>
      <c r="G396" s="229" t="s">
        <v>1425</v>
      </c>
      <c r="H396" s="228" t="s">
        <v>2025</v>
      </c>
      <c r="I396" s="228" t="s">
        <v>1996</v>
      </c>
      <c r="J396" s="228" t="s">
        <v>1998</v>
      </c>
      <c r="K396" s="228" t="s">
        <v>1725</v>
      </c>
      <c r="L396" s="228" t="s">
        <v>1999</v>
      </c>
    </row>
    <row r="397" spans="1:12" x14ac:dyDescent="0.15">
      <c r="A397" s="228">
        <v>396</v>
      </c>
      <c r="B397" s="228" t="s">
        <v>1420</v>
      </c>
      <c r="C397" s="228" t="s">
        <v>2002</v>
      </c>
      <c r="D397" s="228" t="s">
        <v>1440</v>
      </c>
      <c r="E397" s="228" t="s">
        <v>2019</v>
      </c>
      <c r="F397" s="228" t="s">
        <v>1426</v>
      </c>
      <c r="G397" s="229">
        <v>-0.1</v>
      </c>
      <c r="H397" s="228" t="s">
        <v>1735</v>
      </c>
      <c r="I397" s="228" t="s">
        <v>1428</v>
      </c>
      <c r="J397" s="228" t="s">
        <v>1429</v>
      </c>
      <c r="K397" s="228" t="s">
        <v>1725</v>
      </c>
      <c r="L397" s="228" t="s">
        <v>3490</v>
      </c>
    </row>
    <row r="398" spans="1:12" x14ac:dyDescent="0.15">
      <c r="A398" s="228">
        <v>397</v>
      </c>
      <c r="B398" s="228" t="s">
        <v>1420</v>
      </c>
      <c r="C398" s="228" t="s">
        <v>2001</v>
      </c>
      <c r="D398" s="228" t="s">
        <v>1440</v>
      </c>
      <c r="E398" s="228" t="s">
        <v>2019</v>
      </c>
      <c r="F398" s="228" t="s">
        <v>1426</v>
      </c>
      <c r="G398" s="229">
        <v>-0.1</v>
      </c>
      <c r="H398" s="228" t="s">
        <v>1735</v>
      </c>
      <c r="I398" s="228" t="s">
        <v>1428</v>
      </c>
      <c r="J398" s="228" t="s">
        <v>1429</v>
      </c>
      <c r="K398" s="228" t="s">
        <v>1725</v>
      </c>
      <c r="L398" s="228" t="s">
        <v>2997</v>
      </c>
    </row>
    <row r="399" spans="1:12" x14ac:dyDescent="0.15">
      <c r="A399" s="228">
        <v>398</v>
      </c>
      <c r="B399" s="228" t="s">
        <v>1420</v>
      </c>
      <c r="C399" s="228" t="s">
        <v>2000</v>
      </c>
      <c r="D399" s="228" t="s">
        <v>1440</v>
      </c>
      <c r="E399" s="228" t="s">
        <v>2019</v>
      </c>
      <c r="F399" s="228" t="s">
        <v>1426</v>
      </c>
      <c r="G399" s="229">
        <v>-0.15</v>
      </c>
      <c r="H399" s="228" t="s">
        <v>1735</v>
      </c>
      <c r="I399" s="228" t="s">
        <v>1428</v>
      </c>
      <c r="J399" s="228" t="s">
        <v>1429</v>
      </c>
      <c r="K399" s="228" t="s">
        <v>1725</v>
      </c>
      <c r="L399" s="228" t="s">
        <v>2224</v>
      </c>
    </row>
    <row r="400" spans="1:12" x14ac:dyDescent="0.15">
      <c r="A400" s="228">
        <v>399</v>
      </c>
      <c r="B400" s="228" t="s">
        <v>1420</v>
      </c>
      <c r="C400" s="228" t="s">
        <v>1995</v>
      </c>
      <c r="D400" s="228" t="s">
        <v>1440</v>
      </c>
      <c r="E400" s="228" t="s">
        <v>1440</v>
      </c>
      <c r="F400" s="228" t="s">
        <v>1426</v>
      </c>
      <c r="G400" s="229">
        <v>-0.1</v>
      </c>
      <c r="H400" s="228" t="s">
        <v>2017</v>
      </c>
      <c r="I400" s="228" t="s">
        <v>1428</v>
      </c>
      <c r="J400" s="228" t="s">
        <v>1429</v>
      </c>
      <c r="K400" s="228" t="s">
        <v>1725</v>
      </c>
      <c r="L400" s="228" t="s">
        <v>3352</v>
      </c>
    </row>
    <row r="401" spans="1:12" x14ac:dyDescent="0.15">
      <c r="A401" s="228">
        <v>400</v>
      </c>
      <c r="B401" s="228" t="s">
        <v>1420</v>
      </c>
      <c r="C401" s="228" t="s">
        <v>1562</v>
      </c>
      <c r="D401" s="228" t="s">
        <v>1440</v>
      </c>
      <c r="E401" s="228" t="s">
        <v>2019</v>
      </c>
      <c r="F401" s="228" t="s">
        <v>1426</v>
      </c>
      <c r="G401" s="229">
        <v>-0.1</v>
      </c>
      <c r="H401" s="228" t="s">
        <v>1963</v>
      </c>
      <c r="I401" s="228" t="s">
        <v>1428</v>
      </c>
      <c r="J401" s="228" t="s">
        <v>1429</v>
      </c>
      <c r="K401" s="228" t="s">
        <v>1725</v>
      </c>
      <c r="L401" s="228" t="s">
        <v>3353</v>
      </c>
    </row>
    <row r="402" spans="1:12" x14ac:dyDescent="0.15">
      <c r="A402" s="228">
        <v>401</v>
      </c>
      <c r="B402" s="228" t="s">
        <v>1420</v>
      </c>
      <c r="C402" s="228" t="s">
        <v>1563</v>
      </c>
      <c r="D402" s="228" t="s">
        <v>1440</v>
      </c>
      <c r="E402" s="228" t="s">
        <v>1440</v>
      </c>
      <c r="F402" s="228" t="s">
        <v>1426</v>
      </c>
      <c r="G402" s="229">
        <v>-0.1</v>
      </c>
      <c r="H402" s="228" t="s">
        <v>2017</v>
      </c>
      <c r="I402" s="228" t="s">
        <v>1428</v>
      </c>
      <c r="J402" s="228" t="s">
        <v>1429</v>
      </c>
      <c r="K402" s="228" t="s">
        <v>2004</v>
      </c>
      <c r="L402" s="228" t="s">
        <v>2225</v>
      </c>
    </row>
    <row r="403" spans="1:12" x14ac:dyDescent="0.15">
      <c r="A403" s="228">
        <v>402</v>
      </c>
      <c r="B403" s="228" t="s">
        <v>1420</v>
      </c>
      <c r="C403" s="228" t="s">
        <v>2022</v>
      </c>
      <c r="D403" s="228" t="s">
        <v>2015</v>
      </c>
      <c r="E403" s="228" t="s">
        <v>1440</v>
      </c>
      <c r="F403" s="228" t="s">
        <v>2016</v>
      </c>
      <c r="G403" s="229">
        <v>-0.1</v>
      </c>
      <c r="H403" s="228" t="s">
        <v>2024</v>
      </c>
      <c r="I403" s="228" t="s">
        <v>1428</v>
      </c>
      <c r="J403" s="228" t="s">
        <v>1928</v>
      </c>
      <c r="K403" s="228" t="s">
        <v>1725</v>
      </c>
      <c r="L403" s="228" t="s">
        <v>3354</v>
      </c>
    </row>
    <row r="404" spans="1:12" x14ac:dyDescent="0.15">
      <c r="A404" s="228">
        <v>403</v>
      </c>
      <c r="B404" s="228" t="s">
        <v>1420</v>
      </c>
      <c r="C404" s="228" t="s">
        <v>1565</v>
      </c>
      <c r="D404" s="228" t="s">
        <v>1440</v>
      </c>
      <c r="E404" s="228" t="s">
        <v>1440</v>
      </c>
      <c r="F404" s="228" t="s">
        <v>1426</v>
      </c>
      <c r="G404" s="229">
        <v>-0.1</v>
      </c>
      <c r="H404" s="228" t="s">
        <v>1725</v>
      </c>
      <c r="I404" s="228" t="s">
        <v>1428</v>
      </c>
      <c r="J404" s="228" t="s">
        <v>2018</v>
      </c>
      <c r="K404" s="228" t="s">
        <v>1725</v>
      </c>
      <c r="L404" s="228" t="s">
        <v>2985</v>
      </c>
    </row>
    <row r="405" spans="1:12" x14ac:dyDescent="0.15">
      <c r="A405" s="228">
        <v>404</v>
      </c>
      <c r="B405" s="228" t="s">
        <v>1420</v>
      </c>
      <c r="C405" s="228" t="s">
        <v>2013</v>
      </c>
      <c r="D405" s="228" t="s">
        <v>2015</v>
      </c>
      <c r="E405" s="228" t="s">
        <v>1440</v>
      </c>
      <c r="F405" s="228" t="s">
        <v>2016</v>
      </c>
      <c r="G405" s="229">
        <v>-0.05</v>
      </c>
      <c r="H405" s="228" t="s">
        <v>2041</v>
      </c>
      <c r="I405" s="228" t="s">
        <v>1449</v>
      </c>
      <c r="J405" s="228" t="s">
        <v>2018</v>
      </c>
      <c r="K405" s="228" t="s">
        <v>1725</v>
      </c>
      <c r="L405" s="228" t="s">
        <v>2042</v>
      </c>
    </row>
    <row r="406" spans="1:12" x14ac:dyDescent="0.15">
      <c r="A406" s="228">
        <v>405</v>
      </c>
      <c r="B406" s="228" t="s">
        <v>1420</v>
      </c>
      <c r="C406" s="228" t="s">
        <v>2006</v>
      </c>
      <c r="D406" s="228" t="s">
        <v>1945</v>
      </c>
      <c r="E406" s="228" t="s">
        <v>1351</v>
      </c>
      <c r="F406" s="228" t="s">
        <v>2016</v>
      </c>
      <c r="G406" s="229">
        <v>-0.1</v>
      </c>
      <c r="H406" s="228" t="s">
        <v>2219</v>
      </c>
      <c r="I406" s="228" t="s">
        <v>3486</v>
      </c>
      <c r="J406" s="228" t="s">
        <v>2018</v>
      </c>
      <c r="K406" s="228" t="s">
        <v>3449</v>
      </c>
      <c r="L406" s="228" t="s">
        <v>3487</v>
      </c>
    </row>
    <row r="407" spans="1:12" x14ac:dyDescent="0.15">
      <c r="A407" s="228">
        <v>406</v>
      </c>
      <c r="B407" s="228" t="s">
        <v>1420</v>
      </c>
      <c r="C407" s="228" t="s">
        <v>2021</v>
      </c>
      <c r="D407" s="228" t="s">
        <v>2015</v>
      </c>
      <c r="E407" s="228" t="s">
        <v>1935</v>
      </c>
      <c r="F407" s="228" t="s">
        <v>2016</v>
      </c>
      <c r="G407" s="229">
        <v>-0.1</v>
      </c>
      <c r="H407" s="228" t="s">
        <v>2003</v>
      </c>
      <c r="I407" s="228" t="s">
        <v>2007</v>
      </c>
      <c r="J407" s="228" t="s">
        <v>2023</v>
      </c>
      <c r="K407" s="228" t="s">
        <v>1725</v>
      </c>
      <c r="L407" s="228" t="s">
        <v>3111</v>
      </c>
    </row>
    <row r="408" spans="1:12" x14ac:dyDescent="0.15">
      <c r="A408" s="228">
        <v>407</v>
      </c>
      <c r="B408" s="228" t="s">
        <v>1420</v>
      </c>
      <c r="C408" s="228" t="s">
        <v>2027</v>
      </c>
      <c r="D408" s="228" t="s">
        <v>1545</v>
      </c>
      <c r="E408" s="228" t="s">
        <v>1451</v>
      </c>
      <c r="F408" s="228" t="s">
        <v>1822</v>
      </c>
      <c r="G408" s="229" t="s">
        <v>1425</v>
      </c>
      <c r="H408" s="228" t="s">
        <v>2026</v>
      </c>
      <c r="I408" s="228" t="s">
        <v>1428</v>
      </c>
      <c r="J408" s="228" t="s">
        <v>2023</v>
      </c>
      <c r="K408" s="228" t="s">
        <v>1829</v>
      </c>
      <c r="L408" s="228" t="s">
        <v>2029</v>
      </c>
    </row>
    <row r="409" spans="1:12" x14ac:dyDescent="0.15">
      <c r="A409" s="228">
        <v>408</v>
      </c>
      <c r="B409" s="228" t="s">
        <v>1420</v>
      </c>
      <c r="C409" s="228" t="s">
        <v>1609</v>
      </c>
      <c r="D409" s="228" t="s">
        <v>1440</v>
      </c>
      <c r="E409" s="228" t="s">
        <v>2019</v>
      </c>
      <c r="F409" s="228" t="s">
        <v>1432</v>
      </c>
      <c r="G409" s="229">
        <v>-0.1</v>
      </c>
      <c r="H409" s="228" t="s">
        <v>1797</v>
      </c>
      <c r="I409" s="228" t="s">
        <v>1436</v>
      </c>
      <c r="J409" s="228" t="s">
        <v>1429</v>
      </c>
      <c r="K409" s="228" t="s">
        <v>1059</v>
      </c>
      <c r="L409" s="228" t="s">
        <v>2036</v>
      </c>
    </row>
    <row r="410" spans="1:12" x14ac:dyDescent="0.15">
      <c r="A410" s="228">
        <v>409</v>
      </c>
      <c r="B410" s="228" t="s">
        <v>1420</v>
      </c>
      <c r="C410" s="228" t="s">
        <v>2032</v>
      </c>
      <c r="D410" s="228" t="s">
        <v>2034</v>
      </c>
      <c r="E410" s="228" t="s">
        <v>2003</v>
      </c>
      <c r="F410" s="228" t="s">
        <v>2030</v>
      </c>
      <c r="G410" s="229" t="s">
        <v>2007</v>
      </c>
      <c r="H410" s="228" t="s">
        <v>2033</v>
      </c>
      <c r="I410" s="228" t="s">
        <v>1428</v>
      </c>
      <c r="J410" s="228" t="s">
        <v>1928</v>
      </c>
      <c r="K410" s="228" t="s">
        <v>2003</v>
      </c>
      <c r="L410" s="228" t="s">
        <v>3355</v>
      </c>
    </row>
    <row r="411" spans="1:12" x14ac:dyDescent="0.15">
      <c r="A411" s="228">
        <v>410</v>
      </c>
      <c r="B411" s="228" t="s">
        <v>1420</v>
      </c>
      <c r="C411" s="228" t="s">
        <v>2014</v>
      </c>
      <c r="D411" s="228" t="s">
        <v>1423</v>
      </c>
      <c r="E411" s="228" t="s">
        <v>2019</v>
      </c>
      <c r="F411" s="228" t="s">
        <v>2012</v>
      </c>
      <c r="G411" s="229">
        <v>-0.1</v>
      </c>
      <c r="H411" s="228" t="s">
        <v>1735</v>
      </c>
      <c r="I411" s="228" t="s">
        <v>2007</v>
      </c>
      <c r="J411" s="228" t="s">
        <v>2046</v>
      </c>
      <c r="K411" s="228" t="s">
        <v>1725</v>
      </c>
      <c r="L411" s="228" t="s">
        <v>2047</v>
      </c>
    </row>
    <row r="412" spans="1:12" x14ac:dyDescent="0.15">
      <c r="A412" s="228">
        <v>411</v>
      </c>
      <c r="B412" s="228" t="s">
        <v>1420</v>
      </c>
      <c r="C412" s="228" t="s">
        <v>2008</v>
      </c>
      <c r="D412" s="228" t="s">
        <v>1424</v>
      </c>
      <c r="E412" s="228" t="s">
        <v>1725</v>
      </c>
      <c r="F412" s="228" t="s">
        <v>1449</v>
      </c>
      <c r="G412" s="229" t="s">
        <v>685</v>
      </c>
      <c r="H412" s="228" t="s">
        <v>1725</v>
      </c>
      <c r="I412" s="228" t="s">
        <v>1738</v>
      </c>
      <c r="J412" s="228" t="s">
        <v>685</v>
      </c>
      <c r="K412" s="228" t="s">
        <v>1623</v>
      </c>
      <c r="L412" s="228" t="s">
        <v>3356</v>
      </c>
    </row>
    <row r="413" spans="1:12" x14ac:dyDescent="0.15">
      <c r="A413" s="228">
        <v>412</v>
      </c>
      <c r="B413" s="228" t="s">
        <v>1421</v>
      </c>
      <c r="C413" s="228" t="s">
        <v>2110</v>
      </c>
      <c r="D413" s="228" t="s">
        <v>2745</v>
      </c>
      <c r="E413" s="228" t="s">
        <v>2093</v>
      </c>
      <c r="F413" s="228" t="s">
        <v>2112</v>
      </c>
      <c r="G413" s="229">
        <v>-0.2</v>
      </c>
      <c r="H413" s="228" t="s">
        <v>1059</v>
      </c>
      <c r="I413" s="228" t="s">
        <v>1434</v>
      </c>
      <c r="J413" s="228" t="s">
        <v>2086</v>
      </c>
      <c r="K413" s="228" t="s">
        <v>1059</v>
      </c>
      <c r="L413" s="228" t="s">
        <v>2113</v>
      </c>
    </row>
    <row r="414" spans="1:12" x14ac:dyDescent="0.15">
      <c r="A414" s="228">
        <v>413</v>
      </c>
      <c r="B414" s="228" t="s">
        <v>1421</v>
      </c>
      <c r="C414" s="228" t="s">
        <v>2083</v>
      </c>
      <c r="D414" s="228" t="s">
        <v>1764</v>
      </c>
      <c r="E414" s="228" t="s">
        <v>2084</v>
      </c>
      <c r="F414" s="228" t="s">
        <v>2085</v>
      </c>
      <c r="G414" s="229" t="s">
        <v>2086</v>
      </c>
      <c r="H414" s="228" t="s">
        <v>2084</v>
      </c>
      <c r="I414" s="228" t="s">
        <v>2087</v>
      </c>
      <c r="J414" s="228" t="s">
        <v>2086</v>
      </c>
      <c r="K414" s="228" t="s">
        <v>1059</v>
      </c>
      <c r="L414" s="228" t="s">
        <v>2928</v>
      </c>
    </row>
    <row r="415" spans="1:12" x14ac:dyDescent="0.15">
      <c r="A415" s="228">
        <v>414</v>
      </c>
      <c r="B415" s="228" t="s">
        <v>1421</v>
      </c>
      <c r="C415" s="228" t="s">
        <v>2095</v>
      </c>
      <c r="D415" s="228" t="s">
        <v>1702</v>
      </c>
      <c r="E415" s="228" t="s">
        <v>2084</v>
      </c>
      <c r="F415" s="228" t="s">
        <v>2085</v>
      </c>
      <c r="G415" s="229" t="s">
        <v>2094</v>
      </c>
      <c r="H415" s="228" t="s">
        <v>2084</v>
      </c>
      <c r="I415" s="228" t="s">
        <v>1434</v>
      </c>
      <c r="J415" s="228" t="s">
        <v>2086</v>
      </c>
      <c r="K415" s="228" t="s">
        <v>1059</v>
      </c>
      <c r="L415" s="228" t="s">
        <v>3391</v>
      </c>
    </row>
    <row r="416" spans="1:12" x14ac:dyDescent="0.15">
      <c r="A416" s="228">
        <v>415</v>
      </c>
      <c r="B416" s="228" t="s">
        <v>1421</v>
      </c>
      <c r="C416" s="228" t="s">
        <v>2111</v>
      </c>
      <c r="D416" s="228" t="s">
        <v>1702</v>
      </c>
      <c r="E416" s="228" t="s">
        <v>2084</v>
      </c>
      <c r="F416" s="228" t="s">
        <v>1742</v>
      </c>
      <c r="G416" s="229" t="s">
        <v>2099</v>
      </c>
      <c r="H416" s="228" t="s">
        <v>2100</v>
      </c>
      <c r="I416" s="228" t="s">
        <v>1434</v>
      </c>
      <c r="J416" s="228" t="s">
        <v>2086</v>
      </c>
      <c r="K416" s="228" t="s">
        <v>1059</v>
      </c>
      <c r="L416" s="228" t="s">
        <v>3357</v>
      </c>
    </row>
    <row r="417" spans="1:12" x14ac:dyDescent="0.15">
      <c r="A417" s="228">
        <v>416</v>
      </c>
      <c r="B417" s="228" t="s">
        <v>1421</v>
      </c>
      <c r="C417" s="228" t="s">
        <v>1657</v>
      </c>
      <c r="D417" s="228" t="s">
        <v>2086</v>
      </c>
      <c r="E417" s="228" t="s">
        <v>2181</v>
      </c>
      <c r="F417" s="228" t="s">
        <v>1742</v>
      </c>
      <c r="G417" s="229">
        <v>-0.1</v>
      </c>
      <c r="H417" s="228" t="s">
        <v>1731</v>
      </c>
      <c r="I417" s="228" t="s">
        <v>1434</v>
      </c>
      <c r="J417" s="228" t="s">
        <v>2086</v>
      </c>
      <c r="K417" s="228" t="s">
        <v>1059</v>
      </c>
      <c r="L417" s="228" t="s">
        <v>2180</v>
      </c>
    </row>
    <row r="418" spans="1:12" x14ac:dyDescent="0.15">
      <c r="A418" s="228">
        <v>417</v>
      </c>
      <c r="B418" s="228" t="s">
        <v>1421</v>
      </c>
      <c r="C418" s="228" t="s">
        <v>2088</v>
      </c>
      <c r="D418" s="228" t="s">
        <v>1425</v>
      </c>
      <c r="E418" s="228" t="s">
        <v>1451</v>
      </c>
      <c r="F418" s="228" t="s">
        <v>1438</v>
      </c>
      <c r="G418" s="229" t="s">
        <v>1425</v>
      </c>
      <c r="H418" s="228" t="s">
        <v>1442</v>
      </c>
      <c r="I418" s="228" t="s">
        <v>1434</v>
      </c>
      <c r="J418" s="228" t="s">
        <v>1425</v>
      </c>
      <c r="K418" s="228" t="s">
        <v>1059</v>
      </c>
      <c r="L418" s="228" t="s">
        <v>1492</v>
      </c>
    </row>
    <row r="419" spans="1:12" x14ac:dyDescent="0.15">
      <c r="A419" s="228">
        <v>418</v>
      </c>
      <c r="B419" s="228" t="s">
        <v>1421</v>
      </c>
      <c r="C419" s="228" t="s">
        <v>2108</v>
      </c>
      <c r="D419" s="228" t="s">
        <v>2086</v>
      </c>
      <c r="E419" s="228" t="s">
        <v>1059</v>
      </c>
      <c r="F419" s="228" t="s">
        <v>1726</v>
      </c>
      <c r="G419" s="229" t="s">
        <v>2086</v>
      </c>
      <c r="H419" s="228" t="s">
        <v>1737</v>
      </c>
      <c r="I419" s="228" t="s">
        <v>1434</v>
      </c>
      <c r="J419" s="228" t="s">
        <v>2086</v>
      </c>
      <c r="K419" s="228" t="s">
        <v>1744</v>
      </c>
      <c r="L419" s="228" t="s">
        <v>3358</v>
      </c>
    </row>
    <row r="420" spans="1:12" x14ac:dyDescent="0.15">
      <c r="A420" s="228">
        <v>419</v>
      </c>
      <c r="B420" s="228" t="s">
        <v>1421</v>
      </c>
      <c r="C420" s="228" t="s">
        <v>2091</v>
      </c>
      <c r="D420" s="228" t="s">
        <v>1425</v>
      </c>
      <c r="E420" s="228" t="s">
        <v>1770</v>
      </c>
      <c r="F420" s="228" t="s">
        <v>1726</v>
      </c>
      <c r="G420" s="229" t="s">
        <v>2086</v>
      </c>
      <c r="H420" s="228" t="s">
        <v>2752</v>
      </c>
      <c r="I420" s="228" t="s">
        <v>1434</v>
      </c>
      <c r="J420" s="228" t="s">
        <v>2092</v>
      </c>
      <c r="K420" s="228" t="s">
        <v>1059</v>
      </c>
      <c r="L420" s="228" t="s">
        <v>2953</v>
      </c>
    </row>
    <row r="421" spans="1:12" x14ac:dyDescent="0.15">
      <c r="A421" s="228">
        <v>420</v>
      </c>
      <c r="B421" s="228" t="s">
        <v>1421</v>
      </c>
      <c r="C421" s="228" t="s">
        <v>2109</v>
      </c>
      <c r="D421" s="228" t="s">
        <v>1425</v>
      </c>
      <c r="E421" s="228" t="s">
        <v>2093</v>
      </c>
      <c r="F421" s="228" t="s">
        <v>1426</v>
      </c>
      <c r="G421" s="229">
        <v>-0.1</v>
      </c>
      <c r="H421" s="228" t="s">
        <v>1433</v>
      </c>
      <c r="I421" s="228" t="s">
        <v>1428</v>
      </c>
      <c r="J421" s="228" t="s">
        <v>1729</v>
      </c>
      <c r="K421" s="228" t="s">
        <v>1059</v>
      </c>
      <c r="L421" s="228" t="s">
        <v>2089</v>
      </c>
    </row>
    <row r="422" spans="1:12" x14ac:dyDescent="0.15">
      <c r="A422" s="228">
        <v>421</v>
      </c>
      <c r="B422" s="228" t="s">
        <v>1421</v>
      </c>
      <c r="C422" s="228" t="s">
        <v>1500</v>
      </c>
      <c r="D422" s="228" t="s">
        <v>1425</v>
      </c>
      <c r="E422" s="228" t="s">
        <v>3113</v>
      </c>
      <c r="F422" s="228" t="s">
        <v>1426</v>
      </c>
      <c r="G422" s="229">
        <v>-0.1</v>
      </c>
      <c r="H422" s="228" t="s">
        <v>1498</v>
      </c>
      <c r="I422" s="228" t="s">
        <v>1428</v>
      </c>
      <c r="J422" s="228" t="s">
        <v>1729</v>
      </c>
      <c r="K422" s="228" t="s">
        <v>1059</v>
      </c>
      <c r="L422" s="228" t="s">
        <v>3114</v>
      </c>
    </row>
    <row r="423" spans="1:12" x14ac:dyDescent="0.15">
      <c r="A423" s="228">
        <v>422</v>
      </c>
      <c r="B423" s="228" t="s">
        <v>1421</v>
      </c>
      <c r="C423" s="228" t="s">
        <v>2469</v>
      </c>
      <c r="D423" s="228" t="s">
        <v>2086</v>
      </c>
      <c r="E423" s="228" t="s">
        <v>3113</v>
      </c>
      <c r="F423" s="228" t="s">
        <v>2097</v>
      </c>
      <c r="G423" s="229">
        <v>-0.1</v>
      </c>
      <c r="H423" s="228" t="s">
        <v>1059</v>
      </c>
      <c r="I423" s="228" t="s">
        <v>1428</v>
      </c>
      <c r="J423" s="228" t="s">
        <v>2090</v>
      </c>
      <c r="K423" s="228" t="s">
        <v>1059</v>
      </c>
      <c r="L423" s="228" t="s">
        <v>3112</v>
      </c>
    </row>
    <row r="424" spans="1:12" x14ac:dyDescent="0.15">
      <c r="A424" s="228">
        <v>423</v>
      </c>
      <c r="B424" s="228" t="s">
        <v>1421</v>
      </c>
      <c r="C424" s="228" t="s">
        <v>2118</v>
      </c>
      <c r="D424" s="228" t="s">
        <v>1702</v>
      </c>
      <c r="E424" s="228" t="s">
        <v>3113</v>
      </c>
      <c r="F424" s="228" t="s">
        <v>2097</v>
      </c>
      <c r="G424" s="229">
        <v>-0.1</v>
      </c>
      <c r="H424" s="228" t="s">
        <v>1963</v>
      </c>
      <c r="I424" s="228" t="s">
        <v>2092</v>
      </c>
      <c r="J424" s="228" t="s">
        <v>2086</v>
      </c>
      <c r="K424" s="228" t="s">
        <v>1059</v>
      </c>
      <c r="L424" s="228" t="s">
        <v>3359</v>
      </c>
    </row>
    <row r="425" spans="1:12" x14ac:dyDescent="0.15">
      <c r="A425" s="228">
        <v>424</v>
      </c>
      <c r="B425" s="228" t="s">
        <v>1421</v>
      </c>
      <c r="C425" s="228" t="s">
        <v>1547</v>
      </c>
      <c r="D425" s="228" t="s">
        <v>2954</v>
      </c>
      <c r="E425" s="228" t="s">
        <v>2093</v>
      </c>
      <c r="F425" s="228" t="s">
        <v>1426</v>
      </c>
      <c r="G425" s="229">
        <v>-0.1</v>
      </c>
      <c r="H425" s="228" t="s">
        <v>1740</v>
      </c>
      <c r="I425" s="228" t="s">
        <v>2092</v>
      </c>
      <c r="J425" s="228" t="s">
        <v>2092</v>
      </c>
      <c r="K425" s="228" t="s">
        <v>1059</v>
      </c>
      <c r="L425" s="228" t="s">
        <v>3360</v>
      </c>
    </row>
    <row r="426" spans="1:12" x14ac:dyDescent="0.15">
      <c r="A426" s="228">
        <v>425</v>
      </c>
      <c r="B426" s="228" t="s">
        <v>1421</v>
      </c>
      <c r="C426" s="228" t="s">
        <v>1460</v>
      </c>
      <c r="D426" s="228" t="s">
        <v>1425</v>
      </c>
      <c r="E426" s="228" t="s">
        <v>3122</v>
      </c>
      <c r="F426" s="228" t="s">
        <v>1426</v>
      </c>
      <c r="G426" s="229" t="s">
        <v>685</v>
      </c>
      <c r="H426" s="228" t="s">
        <v>3123</v>
      </c>
      <c r="I426" s="228" t="s">
        <v>1425</v>
      </c>
      <c r="J426" s="228" t="s">
        <v>1425</v>
      </c>
      <c r="K426" s="228" t="s">
        <v>1059</v>
      </c>
      <c r="L426" s="228" t="s">
        <v>3124</v>
      </c>
    </row>
    <row r="427" spans="1:12" x14ac:dyDescent="0.15">
      <c r="A427" s="228">
        <v>426</v>
      </c>
      <c r="B427" s="228" t="s">
        <v>1421</v>
      </c>
      <c r="C427" s="228" t="s">
        <v>3120</v>
      </c>
      <c r="D427" s="228" t="s">
        <v>2066</v>
      </c>
      <c r="E427" s="228" t="s">
        <v>3115</v>
      </c>
      <c r="F427" s="228" t="s">
        <v>1426</v>
      </c>
      <c r="G427" s="229">
        <v>-0.1</v>
      </c>
      <c r="H427" s="228" t="s">
        <v>3116</v>
      </c>
      <c r="I427" s="228" t="s">
        <v>1425</v>
      </c>
      <c r="J427" s="228" t="s">
        <v>1425</v>
      </c>
      <c r="K427" s="228" t="s">
        <v>1059</v>
      </c>
      <c r="L427" s="228" t="s">
        <v>3361</v>
      </c>
    </row>
    <row r="428" spans="1:12" x14ac:dyDescent="0.15">
      <c r="A428" s="228">
        <v>427</v>
      </c>
      <c r="B428" s="228" t="s">
        <v>1421</v>
      </c>
      <c r="C428" s="228" t="s">
        <v>1465</v>
      </c>
      <c r="D428" s="228" t="s">
        <v>1425</v>
      </c>
      <c r="E428" s="228" t="s">
        <v>2093</v>
      </c>
      <c r="F428" s="228" t="s">
        <v>1426</v>
      </c>
      <c r="G428" s="229">
        <v>-0.15</v>
      </c>
      <c r="H428" s="228" t="s">
        <v>1487</v>
      </c>
      <c r="I428" s="228" t="s">
        <v>1428</v>
      </c>
      <c r="J428" s="228" t="s">
        <v>2090</v>
      </c>
      <c r="K428" s="228" t="s">
        <v>2096</v>
      </c>
      <c r="L428" s="228" t="s">
        <v>3121</v>
      </c>
    </row>
    <row r="429" spans="1:12" x14ac:dyDescent="0.15">
      <c r="A429" s="228">
        <v>428</v>
      </c>
      <c r="B429" s="228" t="s">
        <v>1421</v>
      </c>
      <c r="C429" s="228" t="s">
        <v>1625</v>
      </c>
      <c r="D429" s="228" t="s">
        <v>2107</v>
      </c>
      <c r="E429" s="228" t="s">
        <v>2101</v>
      </c>
      <c r="F429" s="228" t="s">
        <v>1748</v>
      </c>
      <c r="G429" s="229">
        <v>-0.15</v>
      </c>
      <c r="H429" s="228" t="s">
        <v>1730</v>
      </c>
      <c r="I429" s="228" t="s">
        <v>1434</v>
      </c>
      <c r="J429" s="228" t="s">
        <v>2086</v>
      </c>
      <c r="K429" s="228" t="s">
        <v>1059</v>
      </c>
      <c r="L429" s="228" t="s">
        <v>3362</v>
      </c>
    </row>
    <row r="430" spans="1:12" x14ac:dyDescent="0.15">
      <c r="A430" s="228">
        <v>429</v>
      </c>
      <c r="B430" s="228" t="s">
        <v>1421</v>
      </c>
      <c r="C430" s="228" t="s">
        <v>2115</v>
      </c>
      <c r="D430" s="228" t="s">
        <v>1702</v>
      </c>
      <c r="E430" s="228" t="s">
        <v>2084</v>
      </c>
      <c r="F430" s="228" t="s">
        <v>2116</v>
      </c>
      <c r="G430" s="229" t="s">
        <v>2086</v>
      </c>
      <c r="H430" s="228" t="s">
        <v>1750</v>
      </c>
      <c r="I430" s="228" t="s">
        <v>1428</v>
      </c>
      <c r="J430" s="228" t="s">
        <v>2117</v>
      </c>
      <c r="K430" s="228" t="s">
        <v>1829</v>
      </c>
      <c r="L430" s="228" t="s">
        <v>2879</v>
      </c>
    </row>
    <row r="431" spans="1:12" x14ac:dyDescent="0.15">
      <c r="A431" s="228">
        <v>430</v>
      </c>
      <c r="B431" s="228" t="s">
        <v>1421</v>
      </c>
      <c r="C431" s="228" t="s">
        <v>2119</v>
      </c>
      <c r="D431" s="228" t="s">
        <v>1423</v>
      </c>
      <c r="E431" s="228" t="s">
        <v>2084</v>
      </c>
      <c r="F431" s="228" t="s">
        <v>2085</v>
      </c>
      <c r="G431" s="229" t="s">
        <v>2120</v>
      </c>
      <c r="H431" s="228" t="s">
        <v>1059</v>
      </c>
      <c r="I431" s="228" t="s">
        <v>1434</v>
      </c>
      <c r="J431" s="228" t="s">
        <v>2086</v>
      </c>
      <c r="K431" s="228" t="s">
        <v>1059</v>
      </c>
      <c r="L431" s="228" t="s">
        <v>3363</v>
      </c>
    </row>
    <row r="432" spans="1:12" x14ac:dyDescent="0.15">
      <c r="A432" s="228">
        <v>431</v>
      </c>
      <c r="B432" s="228" t="s">
        <v>1421</v>
      </c>
      <c r="C432" s="228" t="s">
        <v>2121</v>
      </c>
      <c r="D432" s="228" t="s">
        <v>1424</v>
      </c>
      <c r="E432" s="228" t="s">
        <v>1059</v>
      </c>
      <c r="F432" s="228" t="s">
        <v>1449</v>
      </c>
      <c r="G432" s="229" t="s">
        <v>685</v>
      </c>
      <c r="H432" s="228" t="s">
        <v>1059</v>
      </c>
      <c r="I432" s="228" t="s">
        <v>1738</v>
      </c>
      <c r="J432" s="228" t="s">
        <v>685</v>
      </c>
      <c r="K432" s="228" t="s">
        <v>1623</v>
      </c>
      <c r="L432" s="228" t="s">
        <v>3125</v>
      </c>
    </row>
    <row r="433" spans="1:13" x14ac:dyDescent="0.15">
      <c r="A433" s="228">
        <v>432</v>
      </c>
      <c r="B433" s="228" t="s">
        <v>1422</v>
      </c>
      <c r="C433" s="228" t="s">
        <v>1880</v>
      </c>
      <c r="D433" s="228" t="s">
        <v>2745</v>
      </c>
      <c r="E433" s="228" t="s">
        <v>1870</v>
      </c>
      <c r="F433" s="228" t="s">
        <v>1449</v>
      </c>
      <c r="G433" s="229">
        <v>-0.1</v>
      </c>
      <c r="H433" s="228" t="s">
        <v>1881</v>
      </c>
      <c r="I433" s="228" t="s">
        <v>1819</v>
      </c>
      <c r="J433" s="228" t="s">
        <v>1814</v>
      </c>
      <c r="K433" s="228" t="s">
        <v>1059</v>
      </c>
      <c r="L433" s="228" t="s">
        <v>3364</v>
      </c>
    </row>
    <row r="434" spans="1:13" x14ac:dyDescent="0.15">
      <c r="A434" s="228">
        <v>433</v>
      </c>
      <c r="B434" s="228" t="s">
        <v>1422</v>
      </c>
      <c r="C434" s="228" t="s">
        <v>1895</v>
      </c>
      <c r="D434" s="228" t="s">
        <v>1814</v>
      </c>
      <c r="E434" s="228" t="s">
        <v>1821</v>
      </c>
      <c r="F434" s="228" t="s">
        <v>1839</v>
      </c>
      <c r="G434" s="229" t="s">
        <v>1814</v>
      </c>
      <c r="H434" s="228" t="s">
        <v>1821</v>
      </c>
      <c r="I434" s="228" t="s">
        <v>1819</v>
      </c>
      <c r="J434" s="228" t="s">
        <v>1814</v>
      </c>
      <c r="K434" s="228" t="s">
        <v>1059</v>
      </c>
      <c r="L434" s="228" t="s">
        <v>3126</v>
      </c>
    </row>
    <row r="435" spans="1:13" x14ac:dyDescent="0.15">
      <c r="A435" s="228">
        <v>434</v>
      </c>
      <c r="B435" s="228" t="s">
        <v>1422</v>
      </c>
      <c r="C435" s="228" t="s">
        <v>1871</v>
      </c>
      <c r="D435" s="228" t="s">
        <v>1425</v>
      </c>
      <c r="E435" s="228" t="s">
        <v>1870</v>
      </c>
      <c r="F435" s="228" t="s">
        <v>1849</v>
      </c>
      <c r="G435" s="229">
        <v>-0.4</v>
      </c>
      <c r="H435" s="228" t="s">
        <v>1468</v>
      </c>
      <c r="I435" s="228" t="s">
        <v>1436</v>
      </c>
      <c r="J435" s="228" t="s">
        <v>1845</v>
      </c>
      <c r="K435" s="228" t="s">
        <v>1975</v>
      </c>
      <c r="L435" s="228" t="s">
        <v>3365</v>
      </c>
    </row>
    <row r="436" spans="1:13" x14ac:dyDescent="0.15">
      <c r="A436" s="228">
        <v>435</v>
      </c>
      <c r="B436" s="228" t="s">
        <v>1422</v>
      </c>
      <c r="C436" s="228" t="s">
        <v>1650</v>
      </c>
      <c r="D436" s="228" t="s">
        <v>1814</v>
      </c>
      <c r="E436" s="228" t="s">
        <v>1821</v>
      </c>
      <c r="F436" s="228" t="s">
        <v>1742</v>
      </c>
      <c r="G436" s="229" t="s">
        <v>1814</v>
      </c>
      <c r="H436" s="228" t="s">
        <v>1860</v>
      </c>
      <c r="I436" s="228" t="s">
        <v>1819</v>
      </c>
      <c r="J436" s="228" t="s">
        <v>1882</v>
      </c>
      <c r="K436" s="228" t="s">
        <v>1059</v>
      </c>
      <c r="L436" s="228" t="s">
        <v>3366</v>
      </c>
    </row>
    <row r="437" spans="1:13" x14ac:dyDescent="0.15">
      <c r="A437" s="228">
        <v>436</v>
      </c>
      <c r="B437" s="232" t="s">
        <v>1422</v>
      </c>
      <c r="C437" s="232" t="s">
        <v>1894</v>
      </c>
      <c r="D437" s="232" t="s">
        <v>1826</v>
      </c>
      <c r="E437" s="232" t="s">
        <v>1821</v>
      </c>
      <c r="F437" s="232" t="s">
        <v>1874</v>
      </c>
      <c r="G437" s="233" t="s">
        <v>1814</v>
      </c>
      <c r="H437" s="232" t="s">
        <v>2033</v>
      </c>
      <c r="I437" s="232" t="s">
        <v>1434</v>
      </c>
      <c r="J437" s="232" t="s">
        <v>1814</v>
      </c>
      <c r="K437" s="232" t="s">
        <v>1059</v>
      </c>
      <c r="L437" s="232" t="s">
        <v>3392</v>
      </c>
      <c r="M437" s="8"/>
    </row>
    <row r="438" spans="1:13" x14ac:dyDescent="0.15">
      <c r="A438" s="228">
        <v>437</v>
      </c>
      <c r="B438" s="232" t="s">
        <v>1422</v>
      </c>
      <c r="C438" s="232" t="s">
        <v>1865</v>
      </c>
      <c r="D438" s="232" t="s">
        <v>1425</v>
      </c>
      <c r="E438" s="232" t="s">
        <v>1866</v>
      </c>
      <c r="F438" s="232" t="s">
        <v>1867</v>
      </c>
      <c r="G438" s="233" t="s">
        <v>1814</v>
      </c>
      <c r="H438" s="232" t="s">
        <v>1750</v>
      </c>
      <c r="I438" s="232" t="s">
        <v>1434</v>
      </c>
      <c r="J438" s="232" t="s">
        <v>1815</v>
      </c>
      <c r="K438" s="232" t="s">
        <v>1059</v>
      </c>
      <c r="L438" s="232" t="s">
        <v>3367</v>
      </c>
      <c r="M438" s="8"/>
    </row>
    <row r="439" spans="1:13" x14ac:dyDescent="0.15">
      <c r="A439" s="228">
        <v>438</v>
      </c>
      <c r="B439" s="228" t="s">
        <v>1422</v>
      </c>
      <c r="C439" s="228" t="s">
        <v>1883</v>
      </c>
      <c r="D439" s="228" t="s">
        <v>1826</v>
      </c>
      <c r="E439" s="228" t="s">
        <v>3115</v>
      </c>
      <c r="F439" s="228" t="s">
        <v>1842</v>
      </c>
      <c r="G439" s="229">
        <v>-0.15</v>
      </c>
      <c r="H439" s="228" t="s">
        <v>1974</v>
      </c>
      <c r="I439" s="228" t="s">
        <v>1428</v>
      </c>
      <c r="J439" s="228" t="s">
        <v>1845</v>
      </c>
      <c r="K439" s="228" t="s">
        <v>1059</v>
      </c>
      <c r="L439" s="228" t="s">
        <v>1884</v>
      </c>
    </row>
    <row r="440" spans="1:13" x14ac:dyDescent="0.15">
      <c r="A440" s="228">
        <v>439</v>
      </c>
      <c r="B440" s="228" t="s">
        <v>1422</v>
      </c>
      <c r="C440" s="228" t="s">
        <v>1588</v>
      </c>
      <c r="D440" s="228" t="s">
        <v>1425</v>
      </c>
      <c r="E440" s="228" t="s">
        <v>3115</v>
      </c>
      <c r="F440" s="228" t="s">
        <v>1426</v>
      </c>
      <c r="G440" s="229">
        <v>-0.15</v>
      </c>
      <c r="H440" s="228" t="s">
        <v>1433</v>
      </c>
      <c r="I440" s="228" t="s">
        <v>1428</v>
      </c>
      <c r="J440" s="228" t="s">
        <v>1729</v>
      </c>
      <c r="K440" s="228" t="s">
        <v>1059</v>
      </c>
      <c r="L440" s="228" t="s">
        <v>1869</v>
      </c>
    </row>
    <row r="441" spans="1:13" x14ac:dyDescent="0.15">
      <c r="A441" s="228">
        <v>440</v>
      </c>
      <c r="B441" s="228" t="s">
        <v>1422</v>
      </c>
      <c r="C441" s="228" t="s">
        <v>1897</v>
      </c>
      <c r="D441" s="228" t="s">
        <v>1814</v>
      </c>
      <c r="E441" s="228" t="s">
        <v>1870</v>
      </c>
      <c r="F441" s="228" t="s">
        <v>1842</v>
      </c>
      <c r="G441" s="229">
        <v>-0.2</v>
      </c>
      <c r="H441" s="228" t="s">
        <v>1891</v>
      </c>
      <c r="I441" s="228" t="s">
        <v>1729</v>
      </c>
      <c r="J441" s="228" t="s">
        <v>1729</v>
      </c>
      <c r="K441" s="228" t="s">
        <v>2797</v>
      </c>
      <c r="L441" s="228" t="s">
        <v>1892</v>
      </c>
    </row>
    <row r="442" spans="1:13" x14ac:dyDescent="0.15">
      <c r="A442" s="228">
        <v>441</v>
      </c>
      <c r="B442" s="228" t="s">
        <v>1422</v>
      </c>
      <c r="C442" s="228" t="s">
        <v>1896</v>
      </c>
      <c r="D442" s="228" t="s">
        <v>1814</v>
      </c>
      <c r="E442" s="228" t="s">
        <v>3127</v>
      </c>
      <c r="F442" s="228" t="s">
        <v>1842</v>
      </c>
      <c r="G442" s="229">
        <v>-0.1</v>
      </c>
      <c r="H442" s="228" t="s">
        <v>1820</v>
      </c>
      <c r="I442" s="228" t="s">
        <v>1428</v>
      </c>
      <c r="J442" s="228" t="s">
        <v>1729</v>
      </c>
      <c r="K442" s="228" t="s">
        <v>1886</v>
      </c>
      <c r="L442" s="228" t="s">
        <v>1887</v>
      </c>
    </row>
    <row r="443" spans="1:13" x14ac:dyDescent="0.15">
      <c r="A443" s="228">
        <v>442</v>
      </c>
      <c r="B443" s="228" t="s">
        <v>1422</v>
      </c>
      <c r="C443" s="228" t="s">
        <v>1862</v>
      </c>
      <c r="D443" s="228" t="s">
        <v>1425</v>
      </c>
      <c r="E443" s="228" t="s">
        <v>3127</v>
      </c>
      <c r="F443" s="228" t="s">
        <v>1426</v>
      </c>
      <c r="G443" s="229">
        <v>-0.2</v>
      </c>
      <c r="H443" s="228" t="s">
        <v>1992</v>
      </c>
      <c r="I443" s="228" t="s">
        <v>1436</v>
      </c>
      <c r="J443" s="228" t="s">
        <v>1729</v>
      </c>
      <c r="K443" s="228" t="s">
        <v>1718</v>
      </c>
      <c r="L443" s="228" t="s">
        <v>1863</v>
      </c>
    </row>
    <row r="444" spans="1:13" x14ac:dyDescent="0.15">
      <c r="A444" s="228">
        <v>443</v>
      </c>
      <c r="B444" s="228" t="s">
        <v>1422</v>
      </c>
      <c r="C444" s="228" t="s">
        <v>1873</v>
      </c>
      <c r="D444" s="228" t="s">
        <v>1425</v>
      </c>
      <c r="E444" s="228" t="s">
        <v>3115</v>
      </c>
      <c r="F444" s="228" t="s">
        <v>1426</v>
      </c>
      <c r="G444" s="229">
        <v>-0.1</v>
      </c>
      <c r="H444" s="228" t="s">
        <v>1498</v>
      </c>
      <c r="I444" s="228" t="s">
        <v>1428</v>
      </c>
      <c r="J444" s="228" t="s">
        <v>1429</v>
      </c>
      <c r="K444" s="228" t="s">
        <v>1059</v>
      </c>
      <c r="L444" s="228" t="s">
        <v>1542</v>
      </c>
    </row>
    <row r="445" spans="1:13" x14ac:dyDescent="0.15">
      <c r="A445" s="228">
        <v>444</v>
      </c>
      <c r="B445" s="228" t="s">
        <v>1422</v>
      </c>
      <c r="C445" s="228" t="s">
        <v>1470</v>
      </c>
      <c r="D445" s="228" t="s">
        <v>1425</v>
      </c>
      <c r="E445" s="228" t="s">
        <v>3115</v>
      </c>
      <c r="F445" s="228" t="s">
        <v>1426</v>
      </c>
      <c r="G445" s="229">
        <v>-0.05</v>
      </c>
      <c r="H445" s="228" t="s">
        <v>1487</v>
      </c>
      <c r="I445" s="228" t="s">
        <v>1428</v>
      </c>
      <c r="J445" s="228" t="s">
        <v>1983</v>
      </c>
      <c r="K445" s="228" t="s">
        <v>1059</v>
      </c>
      <c r="L445" s="228" t="s">
        <v>1984</v>
      </c>
    </row>
    <row r="446" spans="1:13" x14ac:dyDescent="0.15">
      <c r="A446" s="228">
        <v>445</v>
      </c>
      <c r="B446" s="228" t="s">
        <v>1422</v>
      </c>
      <c r="C446" s="228" t="s">
        <v>1607</v>
      </c>
      <c r="D446" s="228" t="s">
        <v>1425</v>
      </c>
      <c r="E446" s="228" t="s">
        <v>3115</v>
      </c>
      <c r="F446" s="228" t="s">
        <v>1426</v>
      </c>
      <c r="G446" s="229">
        <v>-0.2</v>
      </c>
      <c r="H446" s="228" t="s">
        <v>1468</v>
      </c>
      <c r="I446" s="228" t="s">
        <v>1428</v>
      </c>
      <c r="J446" s="228" t="s">
        <v>1729</v>
      </c>
      <c r="K446" s="228" t="s">
        <v>1059</v>
      </c>
      <c r="L446" s="228" t="s">
        <v>2950</v>
      </c>
    </row>
    <row r="447" spans="1:13" x14ac:dyDescent="0.15">
      <c r="A447" s="228">
        <v>446</v>
      </c>
      <c r="B447" s="228" t="s">
        <v>1422</v>
      </c>
      <c r="C447" s="228" t="s">
        <v>1877</v>
      </c>
      <c r="D447" s="228" t="s">
        <v>1425</v>
      </c>
      <c r="E447" s="228" t="s">
        <v>3115</v>
      </c>
      <c r="F447" s="228" t="s">
        <v>1818</v>
      </c>
      <c r="G447" s="229">
        <v>-0.1</v>
      </c>
      <c r="H447" s="228" t="s">
        <v>2751</v>
      </c>
      <c r="I447" s="228" t="s">
        <v>1428</v>
      </c>
      <c r="J447" s="228" t="s">
        <v>1729</v>
      </c>
      <c r="K447" s="228" t="s">
        <v>1059</v>
      </c>
      <c r="L447" s="228" t="s">
        <v>3128</v>
      </c>
    </row>
    <row r="448" spans="1:13" x14ac:dyDescent="0.15">
      <c r="A448" s="228">
        <v>447</v>
      </c>
      <c r="B448" s="228" t="s">
        <v>1422</v>
      </c>
      <c r="C448" s="228" t="s">
        <v>1861</v>
      </c>
      <c r="D448" s="228" t="s">
        <v>1425</v>
      </c>
      <c r="E448" s="228" t="s">
        <v>1451</v>
      </c>
      <c r="F448" s="228" t="s">
        <v>1435</v>
      </c>
      <c r="G448" s="229" t="s">
        <v>1425</v>
      </c>
      <c r="H448" s="228" t="s">
        <v>3368</v>
      </c>
      <c r="I448" s="228" t="s">
        <v>1428</v>
      </c>
      <c r="J448" s="228" t="s">
        <v>1845</v>
      </c>
      <c r="K448" s="228" t="s">
        <v>1718</v>
      </c>
      <c r="L448" s="228" t="s">
        <v>3129</v>
      </c>
    </row>
    <row r="449" spans="1:12" x14ac:dyDescent="0.15">
      <c r="A449" s="228">
        <v>448</v>
      </c>
      <c r="B449" s="228" t="s">
        <v>1422</v>
      </c>
      <c r="C449" s="228" t="s">
        <v>1885</v>
      </c>
      <c r="D449" s="228" t="s">
        <v>1814</v>
      </c>
      <c r="E449" s="228" t="s">
        <v>3115</v>
      </c>
      <c r="F449" s="228" t="s">
        <v>1814</v>
      </c>
      <c r="G449" s="229">
        <v>-0.1</v>
      </c>
      <c r="H449" s="228" t="s">
        <v>1828</v>
      </c>
      <c r="I449" s="228" t="s">
        <v>1814</v>
      </c>
      <c r="J449" s="228" t="s">
        <v>1814</v>
      </c>
      <c r="K449" s="228" t="s">
        <v>1059</v>
      </c>
      <c r="L449" s="228" t="s">
        <v>3369</v>
      </c>
    </row>
    <row r="450" spans="1:12" x14ac:dyDescent="0.15">
      <c r="A450" s="228">
        <v>449</v>
      </c>
      <c r="B450" s="228" t="s">
        <v>1422</v>
      </c>
      <c r="C450" s="228" t="s">
        <v>1878</v>
      </c>
      <c r="D450" s="228" t="s">
        <v>1814</v>
      </c>
      <c r="E450" s="228" t="s">
        <v>1870</v>
      </c>
      <c r="F450" s="228" t="s">
        <v>1449</v>
      </c>
      <c r="G450" s="229">
        <v>-0.2</v>
      </c>
      <c r="H450" s="228" t="s">
        <v>1868</v>
      </c>
      <c r="I450" s="228" t="s">
        <v>1428</v>
      </c>
      <c r="J450" s="228" t="s">
        <v>1845</v>
      </c>
      <c r="K450" s="228" t="s">
        <v>1718</v>
      </c>
      <c r="L450" s="228" t="s">
        <v>1879</v>
      </c>
    </row>
    <row r="451" spans="1:12" x14ac:dyDescent="0.15">
      <c r="A451" s="228">
        <v>450</v>
      </c>
      <c r="B451" s="228" t="s">
        <v>1422</v>
      </c>
      <c r="C451" s="228" t="s">
        <v>1902</v>
      </c>
      <c r="D451" s="228" t="s">
        <v>1423</v>
      </c>
      <c r="E451" s="228" t="s">
        <v>1870</v>
      </c>
      <c r="F451" s="228" t="s">
        <v>1814</v>
      </c>
      <c r="G451" s="229">
        <v>-0.1</v>
      </c>
      <c r="H451" s="228" t="s">
        <v>1903</v>
      </c>
      <c r="I451" s="228" t="s">
        <v>1434</v>
      </c>
      <c r="J451" s="228" t="s">
        <v>1729</v>
      </c>
      <c r="K451" s="228" t="s">
        <v>1059</v>
      </c>
      <c r="L451" s="228" t="s">
        <v>3370</v>
      </c>
    </row>
    <row r="452" spans="1:12" x14ac:dyDescent="0.15">
      <c r="A452" s="228">
        <v>451</v>
      </c>
      <c r="B452" s="228" t="s">
        <v>1422</v>
      </c>
      <c r="C452" s="228" t="s">
        <v>1898</v>
      </c>
      <c r="D452" s="228" t="s">
        <v>1424</v>
      </c>
      <c r="E452" s="228" t="s">
        <v>1821</v>
      </c>
      <c r="F452" s="228" t="s">
        <v>1449</v>
      </c>
      <c r="G452" s="229" t="s">
        <v>1814</v>
      </c>
      <c r="H452" s="228" t="s">
        <v>1821</v>
      </c>
      <c r="I452" s="228" t="s">
        <v>1434</v>
      </c>
      <c r="J452" s="228" t="s">
        <v>1814</v>
      </c>
      <c r="K452" s="228" t="s">
        <v>1623</v>
      </c>
      <c r="L452" s="228" t="s">
        <v>2756</v>
      </c>
    </row>
    <row r="453" spans="1:12" x14ac:dyDescent="0.15">
      <c r="A453" s="228">
        <v>452</v>
      </c>
      <c r="B453" s="228" t="s">
        <v>2361</v>
      </c>
      <c r="C453" s="228" t="s">
        <v>1628</v>
      </c>
      <c r="D453" s="228" t="s">
        <v>2450</v>
      </c>
      <c r="E453" s="228" t="s">
        <v>1451</v>
      </c>
      <c r="F453" s="228" t="s">
        <v>1450</v>
      </c>
      <c r="G453" s="229" t="s">
        <v>1425</v>
      </c>
      <c r="H453" s="228" t="s">
        <v>1451</v>
      </c>
      <c r="I453" s="228" t="s">
        <v>1434</v>
      </c>
      <c r="J453" s="228" t="s">
        <v>1425</v>
      </c>
      <c r="K453" s="228" t="s">
        <v>1059</v>
      </c>
      <c r="L453" s="228" t="s">
        <v>2626</v>
      </c>
    </row>
    <row r="454" spans="1:12" x14ac:dyDescent="0.15">
      <c r="A454" s="228">
        <v>453</v>
      </c>
      <c r="B454" s="228" t="s">
        <v>2361</v>
      </c>
      <c r="C454" s="228" t="s">
        <v>1629</v>
      </c>
      <c r="D454" s="228" t="s">
        <v>2450</v>
      </c>
      <c r="E454" s="228" t="s">
        <v>1451</v>
      </c>
      <c r="F454" s="228" t="s">
        <v>1450</v>
      </c>
      <c r="G454" s="229" t="s">
        <v>1425</v>
      </c>
      <c r="H454" s="228" t="s">
        <v>1451</v>
      </c>
      <c r="I454" s="228" t="s">
        <v>1434</v>
      </c>
      <c r="J454" s="228" t="s">
        <v>1425</v>
      </c>
      <c r="K454" s="228" t="s">
        <v>1059</v>
      </c>
      <c r="L454" s="228" t="s">
        <v>2627</v>
      </c>
    </row>
    <row r="455" spans="1:12" x14ac:dyDescent="0.15">
      <c r="A455" s="228">
        <v>454</v>
      </c>
      <c r="B455" s="228" t="s">
        <v>2361</v>
      </c>
      <c r="C455" s="228" t="s">
        <v>1630</v>
      </c>
      <c r="D455" s="228" t="s">
        <v>2450</v>
      </c>
      <c r="E455" s="228" t="s">
        <v>1451</v>
      </c>
      <c r="F455" s="228" t="s">
        <v>1450</v>
      </c>
      <c r="G455" s="229" t="s">
        <v>1425</v>
      </c>
      <c r="H455" s="228" t="s">
        <v>1451</v>
      </c>
      <c r="I455" s="228" t="s">
        <v>1434</v>
      </c>
      <c r="J455" s="228" t="s">
        <v>1425</v>
      </c>
      <c r="K455" s="228" t="s">
        <v>1059</v>
      </c>
      <c r="L455" s="228" t="s">
        <v>2629</v>
      </c>
    </row>
    <row r="456" spans="1:12" x14ac:dyDescent="0.15">
      <c r="A456" s="228">
        <v>455</v>
      </c>
      <c r="B456" s="228" t="s">
        <v>2361</v>
      </c>
      <c r="C456" s="228" t="s">
        <v>1631</v>
      </c>
      <c r="D456" s="228" t="s">
        <v>2450</v>
      </c>
      <c r="E456" s="228" t="s">
        <v>1451</v>
      </c>
      <c r="F456" s="228" t="s">
        <v>1450</v>
      </c>
      <c r="G456" s="229" t="s">
        <v>1425</v>
      </c>
      <c r="H456" s="228" t="s">
        <v>1451</v>
      </c>
      <c r="I456" s="228" t="s">
        <v>1434</v>
      </c>
      <c r="J456" s="228" t="s">
        <v>1425</v>
      </c>
      <c r="K456" s="228" t="s">
        <v>1059</v>
      </c>
      <c r="L456" s="228" t="s">
        <v>2630</v>
      </c>
    </row>
    <row r="457" spans="1:12" x14ac:dyDescent="0.15">
      <c r="A457" s="228">
        <v>456</v>
      </c>
      <c r="B457" s="228" t="s">
        <v>2361</v>
      </c>
      <c r="C457" s="228" t="s">
        <v>1632</v>
      </c>
      <c r="D457" s="228" t="s">
        <v>2450</v>
      </c>
      <c r="E457" s="228" t="s">
        <v>1451</v>
      </c>
      <c r="F457" s="228" t="s">
        <v>1450</v>
      </c>
      <c r="G457" s="229" t="s">
        <v>1425</v>
      </c>
      <c r="H457" s="228" t="s">
        <v>1451</v>
      </c>
      <c r="I457" s="228" t="s">
        <v>1434</v>
      </c>
      <c r="J457" s="228" t="s">
        <v>1425</v>
      </c>
      <c r="K457" s="228" t="s">
        <v>1059</v>
      </c>
      <c r="L457" s="228" t="s">
        <v>2631</v>
      </c>
    </row>
    <row r="458" spans="1:12" x14ac:dyDescent="0.15">
      <c r="A458" s="228">
        <v>457</v>
      </c>
      <c r="B458" s="228" t="s">
        <v>2361</v>
      </c>
      <c r="C458" s="228" t="s">
        <v>1633</v>
      </c>
      <c r="D458" s="228" t="s">
        <v>2450</v>
      </c>
      <c r="E458" s="228" t="s">
        <v>1451</v>
      </c>
      <c r="F458" s="228" t="s">
        <v>1450</v>
      </c>
      <c r="G458" s="229" t="s">
        <v>1425</v>
      </c>
      <c r="H458" s="228" t="s">
        <v>1451</v>
      </c>
      <c r="I458" s="228" t="s">
        <v>1434</v>
      </c>
      <c r="J458" s="228" t="s">
        <v>1425</v>
      </c>
      <c r="K458" s="228" t="s">
        <v>1059</v>
      </c>
      <c r="L458" s="228" t="s">
        <v>2632</v>
      </c>
    </row>
    <row r="459" spans="1:12" x14ac:dyDescent="0.15">
      <c r="A459" s="228">
        <v>458</v>
      </c>
      <c r="B459" s="228" t="s">
        <v>2361</v>
      </c>
      <c r="C459" s="228" t="s">
        <v>1634</v>
      </c>
      <c r="D459" s="228" t="s">
        <v>2450</v>
      </c>
      <c r="E459" s="228" t="s">
        <v>1451</v>
      </c>
      <c r="F459" s="228" t="s">
        <v>1450</v>
      </c>
      <c r="G459" s="229" t="s">
        <v>1425</v>
      </c>
      <c r="H459" s="228" t="s">
        <v>1451</v>
      </c>
      <c r="I459" s="228" t="s">
        <v>1434</v>
      </c>
      <c r="J459" s="228" t="s">
        <v>1425</v>
      </c>
      <c r="K459" s="228" t="s">
        <v>1059</v>
      </c>
      <c r="L459" s="228" t="s">
        <v>2633</v>
      </c>
    </row>
    <row r="460" spans="1:12" x14ac:dyDescent="0.15">
      <c r="A460" s="228">
        <v>459</v>
      </c>
      <c r="B460" s="228" t="s">
        <v>2361</v>
      </c>
      <c r="C460" s="228" t="s">
        <v>1635</v>
      </c>
      <c r="D460" s="228" t="s">
        <v>2450</v>
      </c>
      <c r="E460" s="228" t="s">
        <v>1451</v>
      </c>
      <c r="F460" s="228" t="s">
        <v>1450</v>
      </c>
      <c r="G460" s="229" t="s">
        <v>1425</v>
      </c>
      <c r="H460" s="228" t="s">
        <v>1451</v>
      </c>
      <c r="I460" s="228" t="s">
        <v>1434</v>
      </c>
      <c r="J460" s="228" t="s">
        <v>1425</v>
      </c>
      <c r="K460" s="228" t="s">
        <v>1059</v>
      </c>
      <c r="L460" s="228" t="s">
        <v>2634</v>
      </c>
    </row>
    <row r="461" spans="1:12" x14ac:dyDescent="0.15">
      <c r="A461" s="228">
        <v>460</v>
      </c>
      <c r="B461" s="228" t="s">
        <v>2361</v>
      </c>
      <c r="C461" s="228" t="s">
        <v>1636</v>
      </c>
      <c r="D461" s="228" t="s">
        <v>2450</v>
      </c>
      <c r="E461" s="228" t="s">
        <v>1451</v>
      </c>
      <c r="F461" s="228" t="s">
        <v>1450</v>
      </c>
      <c r="G461" s="229" t="s">
        <v>1425</v>
      </c>
      <c r="H461" s="228" t="s">
        <v>1451</v>
      </c>
      <c r="I461" s="228" t="s">
        <v>1434</v>
      </c>
      <c r="J461" s="228" t="s">
        <v>1425</v>
      </c>
      <c r="K461" s="228" t="s">
        <v>1059</v>
      </c>
      <c r="L461" s="228" t="s">
        <v>2635</v>
      </c>
    </row>
    <row r="462" spans="1:12" x14ac:dyDescent="0.15">
      <c r="A462" s="228">
        <v>461</v>
      </c>
      <c r="B462" s="228" t="s">
        <v>2361</v>
      </c>
      <c r="C462" s="228" t="s">
        <v>2628</v>
      </c>
      <c r="D462" s="228" t="s">
        <v>2450</v>
      </c>
      <c r="E462" s="228" t="s">
        <v>1451</v>
      </c>
      <c r="F462" s="228" t="s">
        <v>1450</v>
      </c>
      <c r="G462" s="229" t="s">
        <v>1425</v>
      </c>
      <c r="H462" s="228" t="s">
        <v>1451</v>
      </c>
      <c r="I462" s="228" t="s">
        <v>1434</v>
      </c>
      <c r="J462" s="228" t="s">
        <v>1425</v>
      </c>
      <c r="K462" s="228" t="s">
        <v>1059</v>
      </c>
      <c r="L462" s="228" t="s">
        <v>3371</v>
      </c>
    </row>
    <row r="463" spans="1:12" x14ac:dyDescent="0.15">
      <c r="A463" s="228">
        <v>462</v>
      </c>
      <c r="B463" s="228" t="s">
        <v>2361</v>
      </c>
      <c r="C463" s="228" t="s">
        <v>1575</v>
      </c>
      <c r="D463" s="228" t="s">
        <v>2450</v>
      </c>
      <c r="E463" s="228" t="s">
        <v>1451</v>
      </c>
      <c r="F463" s="228" t="s">
        <v>1450</v>
      </c>
      <c r="G463" s="229" t="s">
        <v>1425</v>
      </c>
      <c r="H463" s="228" t="s">
        <v>1451</v>
      </c>
      <c r="I463" s="228" t="s">
        <v>1434</v>
      </c>
      <c r="J463" s="228" t="s">
        <v>1425</v>
      </c>
      <c r="K463" s="228" t="s">
        <v>1059</v>
      </c>
      <c r="L463" s="228" t="s">
        <v>1576</v>
      </c>
    </row>
    <row r="464" spans="1:12" x14ac:dyDescent="0.15">
      <c r="A464" s="228">
        <v>463</v>
      </c>
      <c r="B464" s="228" t="s">
        <v>2361</v>
      </c>
      <c r="C464" s="228" t="s">
        <v>3374</v>
      </c>
      <c r="D464" s="228" t="s">
        <v>2450</v>
      </c>
      <c r="E464" s="228" t="s">
        <v>1451</v>
      </c>
      <c r="F464" s="228" t="s">
        <v>1450</v>
      </c>
      <c r="G464" s="229" t="s">
        <v>1425</v>
      </c>
      <c r="H464" s="228" t="s">
        <v>1451</v>
      </c>
      <c r="I464" s="228" t="s">
        <v>1434</v>
      </c>
      <c r="J464" s="228" t="s">
        <v>1425</v>
      </c>
      <c r="K464" s="228" t="s">
        <v>1059</v>
      </c>
      <c r="L464" s="228" t="s">
        <v>3372</v>
      </c>
    </row>
    <row r="465" spans="1:12" x14ac:dyDescent="0.15">
      <c r="A465" s="228">
        <v>464</v>
      </c>
      <c r="B465" s="228" t="s">
        <v>2361</v>
      </c>
      <c r="C465" s="228" t="s">
        <v>2624</v>
      </c>
      <c r="D465" s="228" t="s">
        <v>2450</v>
      </c>
      <c r="E465" s="228" t="s">
        <v>1451</v>
      </c>
      <c r="F465" s="228" t="s">
        <v>1450</v>
      </c>
      <c r="G465" s="229" t="s">
        <v>1425</v>
      </c>
      <c r="H465" s="228" t="s">
        <v>1451</v>
      </c>
      <c r="I465" s="228" t="s">
        <v>1434</v>
      </c>
      <c r="J465" s="228" t="s">
        <v>1425</v>
      </c>
      <c r="K465" s="228" t="s">
        <v>1059</v>
      </c>
      <c r="L465" s="228" t="s">
        <v>3373</v>
      </c>
    </row>
    <row r="466" spans="1:12" x14ac:dyDescent="0.15">
      <c r="A466" s="228">
        <v>465</v>
      </c>
      <c r="B466" s="228" t="s">
        <v>2361</v>
      </c>
      <c r="C466" s="228" t="s">
        <v>2612</v>
      </c>
      <c r="D466" s="228" t="s">
        <v>2450</v>
      </c>
      <c r="E466" s="228" t="s">
        <v>2264</v>
      </c>
      <c r="F466" s="228" t="s">
        <v>2459</v>
      </c>
      <c r="G466" s="229" t="s">
        <v>1059</v>
      </c>
      <c r="H466" s="228" t="s">
        <v>2501</v>
      </c>
      <c r="I466" s="228" t="s">
        <v>2613</v>
      </c>
      <c r="J466" s="228" t="s">
        <v>2459</v>
      </c>
      <c r="K466" s="228" t="s">
        <v>1059</v>
      </c>
      <c r="L466" s="228" t="s">
        <v>3375</v>
      </c>
    </row>
    <row r="467" spans="1:12" x14ac:dyDescent="0.15">
      <c r="A467" s="228">
        <v>466</v>
      </c>
      <c r="B467" s="228" t="s">
        <v>2361</v>
      </c>
      <c r="C467" s="228" t="s">
        <v>1658</v>
      </c>
      <c r="D467" s="228" t="s">
        <v>2450</v>
      </c>
      <c r="E467" s="228" t="s">
        <v>2122</v>
      </c>
      <c r="F467" s="228" t="s">
        <v>2480</v>
      </c>
      <c r="G467" s="229">
        <v>-0.1</v>
      </c>
      <c r="H467" s="228" t="s">
        <v>1059</v>
      </c>
      <c r="I467" s="228" t="s">
        <v>2459</v>
      </c>
      <c r="J467" s="228" t="s">
        <v>2459</v>
      </c>
      <c r="K467" s="228" t="s">
        <v>1059</v>
      </c>
      <c r="L467" s="228" t="s">
        <v>3376</v>
      </c>
    </row>
    <row r="468" spans="1:12" x14ac:dyDescent="0.15">
      <c r="A468" s="228">
        <v>467</v>
      </c>
      <c r="B468" s="228" t="s">
        <v>2361</v>
      </c>
      <c r="C468" s="228" t="s">
        <v>1572</v>
      </c>
      <c r="D468" s="228" t="s">
        <v>1573</v>
      </c>
      <c r="E468" s="228" t="s">
        <v>1451</v>
      </c>
      <c r="F468" s="228" t="s">
        <v>1450</v>
      </c>
      <c r="G468" s="229" t="s">
        <v>1425</v>
      </c>
      <c r="H468" s="228" t="s">
        <v>1451</v>
      </c>
      <c r="I468" s="228" t="s">
        <v>1434</v>
      </c>
      <c r="J468" s="228" t="s">
        <v>1425</v>
      </c>
      <c r="K468" s="228" t="s">
        <v>1059</v>
      </c>
      <c r="L468" s="228" t="s">
        <v>3051</v>
      </c>
    </row>
    <row r="469" spans="1:12" x14ac:dyDescent="0.15">
      <c r="A469" s="228">
        <v>468</v>
      </c>
      <c r="B469" s="228" t="s">
        <v>2361</v>
      </c>
      <c r="C469" s="228" t="s">
        <v>2615</v>
      </c>
      <c r="D469" s="228" t="s">
        <v>1573</v>
      </c>
      <c r="E469" s="228" t="s">
        <v>1451</v>
      </c>
      <c r="F469" s="228" t="s">
        <v>1450</v>
      </c>
      <c r="G469" s="229" t="s">
        <v>1425</v>
      </c>
      <c r="H469" s="228" t="s">
        <v>1451</v>
      </c>
      <c r="I469" s="228" t="s">
        <v>1434</v>
      </c>
      <c r="J469" s="228" t="s">
        <v>1425</v>
      </c>
      <c r="K469" s="228" t="s">
        <v>1059</v>
      </c>
      <c r="L469" s="228" t="s">
        <v>1574</v>
      </c>
    </row>
    <row r="470" spans="1:12" x14ac:dyDescent="0.15">
      <c r="A470" s="228">
        <v>469</v>
      </c>
      <c r="B470" s="228" t="s">
        <v>2361</v>
      </c>
      <c r="C470" s="228" t="s">
        <v>1586</v>
      </c>
      <c r="D470" s="228" t="s">
        <v>2588</v>
      </c>
      <c r="E470" s="228" t="s">
        <v>1451</v>
      </c>
      <c r="F470" s="228" t="s">
        <v>1450</v>
      </c>
      <c r="G470" s="229" t="s">
        <v>1425</v>
      </c>
      <c r="H470" s="228" t="s">
        <v>1451</v>
      </c>
      <c r="I470" s="228" t="s">
        <v>1434</v>
      </c>
      <c r="J470" s="228" t="s">
        <v>1425</v>
      </c>
      <c r="K470" s="228" t="s">
        <v>1059</v>
      </c>
      <c r="L470" s="228" t="s">
        <v>2622</v>
      </c>
    </row>
    <row r="471" spans="1:12" x14ac:dyDescent="0.15">
      <c r="A471" s="228">
        <v>470</v>
      </c>
      <c r="B471" s="228" t="s">
        <v>2361</v>
      </c>
      <c r="C471" s="228" t="s">
        <v>1569</v>
      </c>
      <c r="D471" s="228" t="s">
        <v>1425</v>
      </c>
      <c r="E471" s="228" t="s">
        <v>1451</v>
      </c>
      <c r="F471" s="228" t="s">
        <v>1450</v>
      </c>
      <c r="G471" s="229" t="s">
        <v>1425</v>
      </c>
      <c r="H471" s="228" t="s">
        <v>1451</v>
      </c>
      <c r="I471" s="228" t="s">
        <v>1434</v>
      </c>
      <c r="J471" s="228" t="s">
        <v>1425</v>
      </c>
      <c r="K471" s="228" t="s">
        <v>1059</v>
      </c>
      <c r="L471" s="228" t="s">
        <v>3377</v>
      </c>
    </row>
    <row r="472" spans="1:12" x14ac:dyDescent="0.15">
      <c r="A472" s="228">
        <v>471</v>
      </c>
      <c r="B472" s="228" t="s">
        <v>2361</v>
      </c>
      <c r="C472" s="228" t="s">
        <v>1584</v>
      </c>
      <c r="D472" s="228" t="s">
        <v>1425</v>
      </c>
      <c r="E472" s="228" t="s">
        <v>1451</v>
      </c>
      <c r="F472" s="228" t="s">
        <v>1450</v>
      </c>
      <c r="G472" s="229" t="s">
        <v>1425</v>
      </c>
      <c r="H472" s="228" t="s">
        <v>1451</v>
      </c>
      <c r="I472" s="228" t="s">
        <v>1434</v>
      </c>
      <c r="J472" s="228" t="s">
        <v>1425</v>
      </c>
      <c r="K472" s="228" t="s">
        <v>1059</v>
      </c>
      <c r="L472" s="228" t="s">
        <v>1585</v>
      </c>
    </row>
    <row r="473" spans="1:12" x14ac:dyDescent="0.15">
      <c r="A473" s="228">
        <v>472</v>
      </c>
      <c r="B473" s="228" t="s">
        <v>2361</v>
      </c>
      <c r="C473" s="228" t="s">
        <v>1642</v>
      </c>
      <c r="D473" s="228" t="s">
        <v>685</v>
      </c>
      <c r="E473" s="228" t="s">
        <v>1059</v>
      </c>
      <c r="F473" s="228" t="s">
        <v>1754</v>
      </c>
      <c r="G473" s="229" t="s">
        <v>685</v>
      </c>
      <c r="H473" s="228" t="s">
        <v>1059</v>
      </c>
      <c r="I473" s="228" t="s">
        <v>1449</v>
      </c>
      <c r="J473" s="228" t="s">
        <v>685</v>
      </c>
      <c r="K473" s="228" t="s">
        <v>1059</v>
      </c>
      <c r="L473" s="228" t="s">
        <v>2799</v>
      </c>
    </row>
    <row r="474" spans="1:12" x14ac:dyDescent="0.15">
      <c r="A474" s="228">
        <v>473</v>
      </c>
      <c r="B474" s="228" t="s">
        <v>2361</v>
      </c>
      <c r="C474" s="228" t="s">
        <v>1583</v>
      </c>
      <c r="D474" s="228" t="s">
        <v>2390</v>
      </c>
      <c r="E474" s="228" t="s">
        <v>1451</v>
      </c>
      <c r="F474" s="228" t="s">
        <v>1450</v>
      </c>
      <c r="G474" s="229" t="s">
        <v>1425</v>
      </c>
      <c r="H474" s="228" t="s">
        <v>1451</v>
      </c>
      <c r="I474" s="228" t="s">
        <v>1434</v>
      </c>
      <c r="J474" s="228" t="s">
        <v>1425</v>
      </c>
      <c r="K474" s="228" t="s">
        <v>1059</v>
      </c>
      <c r="L474" s="228" t="s">
        <v>2706</v>
      </c>
    </row>
    <row r="475" spans="1:12" x14ac:dyDescent="0.15">
      <c r="A475" s="228">
        <v>474</v>
      </c>
      <c r="B475" s="228" t="s">
        <v>2361</v>
      </c>
      <c r="C475" s="228" t="s">
        <v>1602</v>
      </c>
      <c r="D475" s="228" t="s">
        <v>1425</v>
      </c>
      <c r="E475" s="228" t="s">
        <v>3122</v>
      </c>
      <c r="F475" s="228" t="s">
        <v>1426</v>
      </c>
      <c r="G475" s="229">
        <v>-0.1</v>
      </c>
      <c r="H475" s="228" t="s">
        <v>1498</v>
      </c>
      <c r="I475" s="228" t="s">
        <v>1428</v>
      </c>
      <c r="J475" s="228" t="s">
        <v>1729</v>
      </c>
      <c r="K475" s="228" t="s">
        <v>1059</v>
      </c>
      <c r="L475" s="228" t="s">
        <v>1603</v>
      </c>
    </row>
    <row r="476" spans="1:12" x14ac:dyDescent="0.15">
      <c r="A476" s="228">
        <v>475</v>
      </c>
      <c r="B476" s="228" t="s">
        <v>2361</v>
      </c>
      <c r="C476" s="228" t="s">
        <v>2623</v>
      </c>
      <c r="D476" s="228" t="s">
        <v>2459</v>
      </c>
      <c r="E476" s="228" t="s">
        <v>3113</v>
      </c>
      <c r="F476" s="228" t="s">
        <v>2496</v>
      </c>
      <c r="G476" s="229" t="s">
        <v>1059</v>
      </c>
      <c r="H476" s="228" t="s">
        <v>1843</v>
      </c>
      <c r="I476" s="228" t="s">
        <v>2523</v>
      </c>
      <c r="J476" s="228" t="s">
        <v>2445</v>
      </c>
      <c r="K476" s="228" t="s">
        <v>1059</v>
      </c>
      <c r="L476" s="228" t="s">
        <v>3378</v>
      </c>
    </row>
    <row r="477" spans="1:12" x14ac:dyDescent="0.15">
      <c r="A477" s="228">
        <v>476</v>
      </c>
      <c r="B477" s="228" t="s">
        <v>2361</v>
      </c>
      <c r="C477" s="228" t="s">
        <v>1644</v>
      </c>
      <c r="D477" s="228" t="s">
        <v>2459</v>
      </c>
      <c r="E477" s="228" t="s">
        <v>2610</v>
      </c>
      <c r="F477" s="228" t="s">
        <v>2496</v>
      </c>
      <c r="G477" s="229">
        <v>-0.1</v>
      </c>
      <c r="H477" s="228" t="s">
        <v>1059</v>
      </c>
      <c r="I477" s="228" t="s">
        <v>1428</v>
      </c>
      <c r="J477" s="228" t="s">
        <v>2463</v>
      </c>
      <c r="K477" s="228" t="s">
        <v>1059</v>
      </c>
      <c r="L477" s="228" t="s">
        <v>2611</v>
      </c>
    </row>
    <row r="478" spans="1:12" x14ac:dyDescent="0.15">
      <c r="A478" s="228">
        <v>477</v>
      </c>
      <c r="B478" s="228" t="s">
        <v>2361</v>
      </c>
      <c r="C478" s="228" t="s">
        <v>1568</v>
      </c>
      <c r="D478" s="228" t="s">
        <v>1440</v>
      </c>
      <c r="E478" s="228" t="s">
        <v>2608</v>
      </c>
      <c r="F478" s="228" t="s">
        <v>2496</v>
      </c>
      <c r="G478" s="229">
        <v>-0.1</v>
      </c>
      <c r="H478" s="228" t="s">
        <v>3119</v>
      </c>
      <c r="I478" s="228" t="s">
        <v>2526</v>
      </c>
      <c r="J478" s="228" t="s">
        <v>1429</v>
      </c>
      <c r="K478" s="228" t="s">
        <v>1059</v>
      </c>
      <c r="L478" s="228" t="s">
        <v>2607</v>
      </c>
    </row>
    <row r="479" spans="1:12" x14ac:dyDescent="0.15">
      <c r="A479" s="228">
        <v>478</v>
      </c>
      <c r="B479" s="228" t="s">
        <v>2361</v>
      </c>
      <c r="C479" s="228" t="s">
        <v>2333</v>
      </c>
      <c r="D479" s="228" t="s">
        <v>2334</v>
      </c>
      <c r="E479" s="228" t="s">
        <v>2335</v>
      </c>
      <c r="F479" s="228" t="s">
        <v>1734</v>
      </c>
      <c r="G479" s="229">
        <v>-0.2</v>
      </c>
      <c r="H479" s="228" t="s">
        <v>2336</v>
      </c>
      <c r="I479" s="228" t="s">
        <v>2320</v>
      </c>
      <c r="J479" s="228" t="s">
        <v>2337</v>
      </c>
      <c r="K479" s="228" t="s">
        <v>2338</v>
      </c>
      <c r="L479" s="228" t="s">
        <v>2339</v>
      </c>
    </row>
    <row r="480" spans="1:12" x14ac:dyDescent="0.15">
      <c r="A480" s="228">
        <v>479</v>
      </c>
      <c r="B480" s="228" t="s">
        <v>2361</v>
      </c>
      <c r="C480" s="228" t="s">
        <v>1577</v>
      </c>
      <c r="D480" s="228" t="s">
        <v>1425</v>
      </c>
      <c r="E480" s="228" t="s">
        <v>2708</v>
      </c>
      <c r="F480" s="228" t="s">
        <v>1426</v>
      </c>
      <c r="G480" s="229" t="s">
        <v>1725</v>
      </c>
      <c r="H480" s="228" t="s">
        <v>1498</v>
      </c>
      <c r="I480" s="228" t="s">
        <v>1428</v>
      </c>
      <c r="J480" s="228" t="s">
        <v>2505</v>
      </c>
      <c r="K480" s="228" t="s">
        <v>1059</v>
      </c>
      <c r="L480" s="228" t="s">
        <v>2609</v>
      </c>
    </row>
    <row r="481" spans="1:12" x14ac:dyDescent="0.15">
      <c r="A481" s="228">
        <v>480</v>
      </c>
      <c r="B481" s="228" t="s">
        <v>2361</v>
      </c>
      <c r="C481" s="228" t="s">
        <v>1578</v>
      </c>
      <c r="D481" s="228" t="s">
        <v>1425</v>
      </c>
      <c r="E481" s="228" t="s">
        <v>2093</v>
      </c>
      <c r="F481" s="228" t="s">
        <v>1426</v>
      </c>
      <c r="G481" s="229">
        <v>-0.15</v>
      </c>
      <c r="H481" s="228" t="s">
        <v>1495</v>
      </c>
      <c r="I481" s="228" t="s">
        <v>1449</v>
      </c>
      <c r="J481" s="228" t="s">
        <v>1429</v>
      </c>
      <c r="K481" s="228" t="s">
        <v>1059</v>
      </c>
      <c r="L481" s="228" t="s">
        <v>3379</v>
      </c>
    </row>
    <row r="482" spans="1:12" x14ac:dyDescent="0.15">
      <c r="A482" s="228">
        <v>481</v>
      </c>
      <c r="B482" s="228" t="s">
        <v>2361</v>
      </c>
      <c r="C482" s="228" t="s">
        <v>1579</v>
      </c>
      <c r="D482" s="228" t="s">
        <v>1425</v>
      </c>
      <c r="E482" s="228" t="s">
        <v>2093</v>
      </c>
      <c r="F482" s="228" t="s">
        <v>1426</v>
      </c>
      <c r="G482" s="229">
        <v>-0.15</v>
      </c>
      <c r="H482" s="228" t="s">
        <v>1498</v>
      </c>
      <c r="I482" s="228" t="s">
        <v>1434</v>
      </c>
      <c r="J482" s="228" t="s">
        <v>1425</v>
      </c>
      <c r="K482" s="228" t="s">
        <v>1059</v>
      </c>
      <c r="L482" s="228" t="s">
        <v>1580</v>
      </c>
    </row>
    <row r="483" spans="1:12" x14ac:dyDescent="0.15">
      <c r="A483" s="228">
        <v>482</v>
      </c>
      <c r="B483" s="228" t="s">
        <v>2361</v>
      </c>
      <c r="C483" s="228" t="s">
        <v>1581</v>
      </c>
      <c r="D483" s="228" t="s">
        <v>1425</v>
      </c>
      <c r="E483" s="228" t="s">
        <v>2442</v>
      </c>
      <c r="F483" s="228" t="s">
        <v>1426</v>
      </c>
      <c r="G483" s="229">
        <v>-0.2</v>
      </c>
      <c r="H483" s="228" t="s">
        <v>2636</v>
      </c>
      <c r="I483" s="228" t="s">
        <v>1449</v>
      </c>
      <c r="J483" s="228" t="s">
        <v>1425</v>
      </c>
      <c r="K483" s="228" t="s">
        <v>1059</v>
      </c>
      <c r="L483" s="228" t="s">
        <v>1582</v>
      </c>
    </row>
    <row r="484" spans="1:12" x14ac:dyDescent="0.15">
      <c r="A484" s="228">
        <v>483</v>
      </c>
      <c r="B484" s="232" t="s">
        <v>2361</v>
      </c>
      <c r="C484" s="232" t="s">
        <v>2704</v>
      </c>
      <c r="D484" s="232" t="s">
        <v>1425</v>
      </c>
      <c r="E484" s="232" t="s">
        <v>2264</v>
      </c>
      <c r="F484" s="232" t="s">
        <v>1426</v>
      </c>
      <c r="G484" s="233">
        <v>-0.2</v>
      </c>
      <c r="H484" s="232" t="s">
        <v>1454</v>
      </c>
      <c r="I484" s="232" t="s">
        <v>1436</v>
      </c>
      <c r="J484" s="232" t="s">
        <v>1429</v>
      </c>
      <c r="K484" s="232" t="s">
        <v>1975</v>
      </c>
      <c r="L484" s="232" t="s">
        <v>2705</v>
      </c>
    </row>
    <row r="485" spans="1:12" x14ac:dyDescent="0.15">
      <c r="A485" s="228">
        <v>484</v>
      </c>
      <c r="B485" s="228" t="s">
        <v>2361</v>
      </c>
      <c r="C485" s="228" t="s">
        <v>2618</v>
      </c>
      <c r="D485" s="228" t="s">
        <v>2459</v>
      </c>
      <c r="E485" s="228" t="s">
        <v>2619</v>
      </c>
      <c r="F485" s="228" t="s">
        <v>1748</v>
      </c>
      <c r="G485" s="229" t="s">
        <v>1059</v>
      </c>
      <c r="H485" s="228" t="s">
        <v>1787</v>
      </c>
      <c r="I485" s="228" t="s">
        <v>1434</v>
      </c>
      <c r="J485" s="228" t="s">
        <v>2459</v>
      </c>
      <c r="K485" s="228" t="s">
        <v>1059</v>
      </c>
      <c r="L485" s="228" t="s">
        <v>3380</v>
      </c>
    </row>
    <row r="486" spans="1:12" x14ac:dyDescent="0.15">
      <c r="A486" s="228">
        <v>485</v>
      </c>
      <c r="B486" s="228" t="s">
        <v>2361</v>
      </c>
      <c r="C486" s="228" t="s">
        <v>2625</v>
      </c>
      <c r="D486" s="228" t="s">
        <v>1425</v>
      </c>
      <c r="E486" s="228" t="s">
        <v>1451</v>
      </c>
      <c r="F486" s="228" t="s">
        <v>1449</v>
      </c>
      <c r="G486" s="229" t="s">
        <v>1425</v>
      </c>
      <c r="H486" s="228" t="s">
        <v>1167</v>
      </c>
      <c r="I486" s="228" t="s">
        <v>1434</v>
      </c>
      <c r="J486" s="228" t="s">
        <v>1425</v>
      </c>
      <c r="K486" s="228" t="s">
        <v>1059</v>
      </c>
      <c r="L486" s="228" t="s">
        <v>3344</v>
      </c>
    </row>
    <row r="487" spans="1:12" x14ac:dyDescent="0.15">
      <c r="A487" s="228">
        <v>486</v>
      </c>
      <c r="B487" s="228" t="s">
        <v>2361</v>
      </c>
      <c r="C487" s="228" t="s">
        <v>1837</v>
      </c>
      <c r="D487" s="228" t="s">
        <v>1702</v>
      </c>
      <c r="E487" s="228" t="s">
        <v>1451</v>
      </c>
      <c r="F487" s="228" t="s">
        <v>1449</v>
      </c>
      <c r="G487" s="229" t="s">
        <v>1425</v>
      </c>
      <c r="H487" s="228" t="s">
        <v>1451</v>
      </c>
      <c r="I487" s="228" t="s">
        <v>1434</v>
      </c>
      <c r="J487" s="228" t="s">
        <v>685</v>
      </c>
      <c r="K487" s="228" t="s">
        <v>1829</v>
      </c>
      <c r="L487" s="228" t="s">
        <v>2614</v>
      </c>
    </row>
    <row r="488" spans="1:12" x14ac:dyDescent="0.15">
      <c r="A488" s="228">
        <v>487</v>
      </c>
      <c r="B488" s="228" t="s">
        <v>2361</v>
      </c>
      <c r="C488" s="228" t="s">
        <v>2620</v>
      </c>
      <c r="D488" s="228" t="s">
        <v>2459</v>
      </c>
      <c r="E488" s="228" t="s">
        <v>2211</v>
      </c>
      <c r="F488" s="228" t="s">
        <v>2459</v>
      </c>
      <c r="G488" s="229" t="s">
        <v>1059</v>
      </c>
      <c r="H488" s="228" t="s">
        <v>1059</v>
      </c>
      <c r="I488" s="228" t="s">
        <v>2459</v>
      </c>
      <c r="J488" s="228" t="s">
        <v>2459</v>
      </c>
      <c r="K488" s="228" t="s">
        <v>2621</v>
      </c>
      <c r="L488" s="228" t="s">
        <v>3381</v>
      </c>
    </row>
    <row r="489" spans="1:12" x14ac:dyDescent="0.15">
      <c r="A489" s="228">
        <v>488</v>
      </c>
      <c r="B489" s="228" t="s">
        <v>2361</v>
      </c>
      <c r="C489" s="228" t="s">
        <v>2616</v>
      </c>
      <c r="D489" s="228" t="s">
        <v>2459</v>
      </c>
      <c r="E489" s="228" t="s">
        <v>2471</v>
      </c>
      <c r="F489" s="228" t="s">
        <v>2617</v>
      </c>
      <c r="G489" s="229">
        <v>-0.1</v>
      </c>
      <c r="H489" s="228" t="s">
        <v>2501</v>
      </c>
      <c r="I489" s="228" t="s">
        <v>2546</v>
      </c>
      <c r="J489" s="228" t="s">
        <v>2459</v>
      </c>
      <c r="K489" s="228" t="s">
        <v>1059</v>
      </c>
      <c r="L489" s="228" t="s">
        <v>3382</v>
      </c>
    </row>
    <row r="490" spans="1:12" x14ac:dyDescent="0.15">
      <c r="A490" s="232">
        <v>489</v>
      </c>
      <c r="B490" s="232" t="s">
        <v>2361</v>
      </c>
      <c r="C490" s="232" t="s">
        <v>2132</v>
      </c>
      <c r="D490" s="232" t="s">
        <v>2086</v>
      </c>
      <c r="E490" s="232" t="s">
        <v>2133</v>
      </c>
      <c r="F490" s="232" t="s">
        <v>2086</v>
      </c>
      <c r="G490" s="233">
        <v>-0.1</v>
      </c>
      <c r="H490" s="232" t="s">
        <v>2134</v>
      </c>
      <c r="I490" s="232" t="s">
        <v>2086</v>
      </c>
      <c r="J490" s="232" t="s">
        <v>2086</v>
      </c>
      <c r="K490" s="232" t="s">
        <v>1059</v>
      </c>
      <c r="L490" s="232" t="s">
        <v>3383</v>
      </c>
    </row>
    <row r="491" spans="1:12" x14ac:dyDescent="0.15">
      <c r="A491" s="232">
        <v>490</v>
      </c>
      <c r="B491" s="271" t="s">
        <v>2893</v>
      </c>
      <c r="C491" s="271" t="s">
        <v>2894</v>
      </c>
      <c r="D491" s="232" t="s">
        <v>2276</v>
      </c>
      <c r="E491" s="232" t="s">
        <v>1059</v>
      </c>
      <c r="F491" s="232" t="s">
        <v>1754</v>
      </c>
      <c r="G491" s="233" t="s">
        <v>1069</v>
      </c>
      <c r="H491" s="232" t="s">
        <v>1059</v>
      </c>
      <c r="I491" s="232" t="s">
        <v>1434</v>
      </c>
      <c r="J491" s="232" t="s">
        <v>1069</v>
      </c>
      <c r="K491" s="232" t="s">
        <v>1059</v>
      </c>
      <c r="L491" s="271" t="s">
        <v>2947</v>
      </c>
    </row>
    <row r="492" spans="1:12" x14ac:dyDescent="0.15">
      <c r="A492" s="228">
        <v>491</v>
      </c>
      <c r="B492" s="247" t="s">
        <v>2893</v>
      </c>
      <c r="C492" s="228" t="s">
        <v>2332</v>
      </c>
      <c r="D492" s="228" t="s">
        <v>685</v>
      </c>
      <c r="E492" s="228" t="s">
        <v>1059</v>
      </c>
      <c r="F492" s="228" t="s">
        <v>1754</v>
      </c>
      <c r="G492" s="229" t="s">
        <v>1069</v>
      </c>
      <c r="H492" s="228" t="s">
        <v>1059</v>
      </c>
      <c r="I492" s="228" t="s">
        <v>1434</v>
      </c>
      <c r="J492" s="228" t="s">
        <v>1069</v>
      </c>
      <c r="K492" s="228" t="s">
        <v>1059</v>
      </c>
      <c r="L492" s="228" t="s">
        <v>2895</v>
      </c>
    </row>
    <row r="493" spans="1:12" x14ac:dyDescent="0.15">
      <c r="A493" s="228">
        <v>492</v>
      </c>
      <c r="B493" s="247" t="s">
        <v>2893</v>
      </c>
      <c r="C493" s="247" t="s">
        <v>2896</v>
      </c>
      <c r="D493" s="247" t="s">
        <v>2898</v>
      </c>
      <c r="E493" s="228" t="s">
        <v>1059</v>
      </c>
      <c r="F493" s="228" t="s">
        <v>1754</v>
      </c>
      <c r="G493" s="229" t="s">
        <v>1069</v>
      </c>
      <c r="H493" s="228" t="s">
        <v>1059</v>
      </c>
      <c r="I493" s="228" t="s">
        <v>1434</v>
      </c>
      <c r="J493" s="228" t="s">
        <v>1069</v>
      </c>
      <c r="K493" s="228" t="s">
        <v>1059</v>
      </c>
      <c r="L493" s="247" t="s">
        <v>2899</v>
      </c>
    </row>
    <row r="494" spans="1:12" x14ac:dyDescent="0.15">
      <c r="A494" s="228">
        <v>493</v>
      </c>
      <c r="B494" s="247" t="s">
        <v>2893</v>
      </c>
      <c r="C494" s="247" t="s">
        <v>2897</v>
      </c>
      <c r="D494" s="247" t="s">
        <v>2898</v>
      </c>
      <c r="E494" s="228" t="s">
        <v>1059</v>
      </c>
      <c r="F494" s="228" t="s">
        <v>1754</v>
      </c>
      <c r="G494" s="229" t="s">
        <v>1069</v>
      </c>
      <c r="H494" s="228" t="s">
        <v>1059</v>
      </c>
      <c r="I494" s="228" t="s">
        <v>1434</v>
      </c>
      <c r="J494" s="228" t="s">
        <v>1069</v>
      </c>
      <c r="K494" s="228" t="s">
        <v>1059</v>
      </c>
      <c r="L494" s="247" t="s">
        <v>2901</v>
      </c>
    </row>
    <row r="495" spans="1:12" s="158" customFormat="1" x14ac:dyDescent="0.15">
      <c r="A495" s="228">
        <v>494</v>
      </c>
      <c r="B495" s="247" t="s">
        <v>2893</v>
      </c>
      <c r="C495" s="247" t="s">
        <v>3036</v>
      </c>
      <c r="D495" s="247" t="s">
        <v>3021</v>
      </c>
      <c r="E495" s="247" t="s">
        <v>2211</v>
      </c>
      <c r="F495" s="247" t="s">
        <v>3021</v>
      </c>
      <c r="G495" s="249" t="s">
        <v>3281</v>
      </c>
      <c r="H495" s="247" t="s">
        <v>3037</v>
      </c>
      <c r="I495" s="247" t="s">
        <v>3021</v>
      </c>
      <c r="J495" s="247" t="s">
        <v>3021</v>
      </c>
      <c r="K495" s="247" t="s">
        <v>1718</v>
      </c>
      <c r="L495" s="247" t="s">
        <v>3384</v>
      </c>
    </row>
    <row r="496" spans="1:12" x14ac:dyDescent="0.15">
      <c r="A496" s="228">
        <v>495</v>
      </c>
      <c r="B496" s="247" t="s">
        <v>2667</v>
      </c>
      <c r="C496" s="247" t="s">
        <v>2669</v>
      </c>
      <c r="D496" s="247" t="s">
        <v>3385</v>
      </c>
      <c r="E496" s="247" t="s">
        <v>1451</v>
      </c>
      <c r="F496" s="247" t="s">
        <v>1450</v>
      </c>
      <c r="G496" s="249" t="s">
        <v>1425</v>
      </c>
      <c r="H496" s="247" t="s">
        <v>1451</v>
      </c>
      <c r="I496" s="247" t="s">
        <v>1434</v>
      </c>
      <c r="J496" s="247" t="s">
        <v>1425</v>
      </c>
      <c r="K496" s="247" t="s">
        <v>1059</v>
      </c>
      <c r="L496" s="247" t="s">
        <v>2672</v>
      </c>
    </row>
    <row r="497" spans="1:12" x14ac:dyDescent="0.15">
      <c r="A497" s="228">
        <v>496</v>
      </c>
      <c r="B497" s="247" t="s">
        <v>2667</v>
      </c>
      <c r="C497" s="247" t="s">
        <v>2668</v>
      </c>
      <c r="D497" s="247" t="s">
        <v>3385</v>
      </c>
      <c r="E497" s="247" t="s">
        <v>1451</v>
      </c>
      <c r="F497" s="247" t="s">
        <v>1450</v>
      </c>
      <c r="G497" s="249" t="s">
        <v>1425</v>
      </c>
      <c r="H497" s="247" t="s">
        <v>1451</v>
      </c>
      <c r="I497" s="247" t="s">
        <v>1434</v>
      </c>
      <c r="J497" s="247" t="s">
        <v>1425</v>
      </c>
      <c r="K497" s="247" t="s">
        <v>1059</v>
      </c>
      <c r="L497" s="247" t="s">
        <v>2671</v>
      </c>
    </row>
    <row r="498" spans="1:12" x14ac:dyDescent="0.15">
      <c r="A498" s="228">
        <v>497</v>
      </c>
      <c r="B498" s="247" t="s">
        <v>2667</v>
      </c>
      <c r="C498" s="247" t="s">
        <v>2670</v>
      </c>
      <c r="D498" s="247" t="s">
        <v>3385</v>
      </c>
      <c r="E498" s="247" t="s">
        <v>1451</v>
      </c>
      <c r="F498" s="247" t="s">
        <v>1450</v>
      </c>
      <c r="G498" s="249" t="s">
        <v>1425</v>
      </c>
      <c r="H498" s="247" t="s">
        <v>1451</v>
      </c>
      <c r="I498" s="247" t="s">
        <v>1434</v>
      </c>
      <c r="J498" s="247" t="s">
        <v>1425</v>
      </c>
      <c r="K498" s="247" t="s">
        <v>1059</v>
      </c>
      <c r="L498" s="247" t="s">
        <v>2673</v>
      </c>
    </row>
    <row r="499" spans="1:12" x14ac:dyDescent="0.15">
      <c r="A499" s="228">
        <v>498</v>
      </c>
      <c r="B499" s="247" t="s">
        <v>2667</v>
      </c>
      <c r="C499" s="247" t="s">
        <v>2762</v>
      </c>
      <c r="D499" s="247" t="s">
        <v>2763</v>
      </c>
      <c r="E499" s="247" t="s">
        <v>1451</v>
      </c>
      <c r="F499" s="247" t="s">
        <v>1450</v>
      </c>
      <c r="G499" s="249" t="s">
        <v>1425</v>
      </c>
      <c r="H499" s="247" t="s">
        <v>1451</v>
      </c>
      <c r="I499" s="247" t="s">
        <v>1434</v>
      </c>
      <c r="J499" s="247" t="s">
        <v>1425</v>
      </c>
      <c r="K499" s="247" t="s">
        <v>1059</v>
      </c>
      <c r="L499" s="247" t="s">
        <v>2764</v>
      </c>
    </row>
    <row r="500" spans="1:12" s="158" customFormat="1" x14ac:dyDescent="0.15">
      <c r="A500" s="228">
        <v>499</v>
      </c>
      <c r="B500" s="247" t="s">
        <v>2667</v>
      </c>
      <c r="C500" s="247" t="s">
        <v>3038</v>
      </c>
      <c r="D500" s="247" t="s">
        <v>3039</v>
      </c>
      <c r="E500" s="247" t="s">
        <v>1451</v>
      </c>
      <c r="F500" s="247" t="s">
        <v>1450</v>
      </c>
      <c r="G500" s="249" t="s">
        <v>1425</v>
      </c>
      <c r="H500" s="247" t="s">
        <v>1451</v>
      </c>
      <c r="I500" s="247" t="s">
        <v>1434</v>
      </c>
      <c r="J500" s="247" t="s">
        <v>1425</v>
      </c>
      <c r="K500" s="247" t="s">
        <v>1059</v>
      </c>
      <c r="L500" s="247" t="s">
        <v>3040</v>
      </c>
    </row>
    <row r="501" spans="1:12" x14ac:dyDescent="0.15">
      <c r="A501" s="228">
        <v>500</v>
      </c>
      <c r="B501" s="247" t="s">
        <v>3002</v>
      </c>
      <c r="C501" s="247" t="s">
        <v>3017</v>
      </c>
      <c r="D501" s="247" t="s">
        <v>3019</v>
      </c>
      <c r="E501" s="247" t="s">
        <v>3020</v>
      </c>
      <c r="F501" s="247" t="s">
        <v>1849</v>
      </c>
      <c r="G501" s="249" t="s">
        <v>3021</v>
      </c>
      <c r="H501" s="247" t="s">
        <v>1059</v>
      </c>
      <c r="I501" s="247" t="s">
        <v>3022</v>
      </c>
      <c r="J501" s="247" t="s">
        <v>1998</v>
      </c>
      <c r="K501" s="247" t="s">
        <v>1975</v>
      </c>
      <c r="L501" s="247" t="s">
        <v>3023</v>
      </c>
    </row>
    <row r="502" spans="1:12" x14ac:dyDescent="0.15">
      <c r="A502" s="228">
        <v>501</v>
      </c>
      <c r="B502" s="247" t="s">
        <v>3002</v>
      </c>
      <c r="C502" s="247" t="s">
        <v>3025</v>
      </c>
      <c r="D502" s="247" t="s">
        <v>3019</v>
      </c>
      <c r="E502" s="247" t="s">
        <v>2122</v>
      </c>
      <c r="F502" s="247" t="s">
        <v>1849</v>
      </c>
      <c r="G502" s="249">
        <v>-0.2</v>
      </c>
      <c r="H502" s="247" t="s">
        <v>2752</v>
      </c>
      <c r="I502" s="247" t="s">
        <v>3030</v>
      </c>
      <c r="J502" s="247" t="s">
        <v>3034</v>
      </c>
      <c r="K502" s="247" t="s">
        <v>1975</v>
      </c>
      <c r="L502" s="247" t="s">
        <v>3035</v>
      </c>
    </row>
    <row r="503" spans="1:12" x14ac:dyDescent="0.15">
      <c r="A503" s="228">
        <v>502</v>
      </c>
      <c r="B503" s="247" t="s">
        <v>3002</v>
      </c>
      <c r="C503" s="247" t="s">
        <v>3018</v>
      </c>
      <c r="D503" s="247" t="s">
        <v>3019</v>
      </c>
      <c r="E503" s="247" t="s">
        <v>3026</v>
      </c>
      <c r="F503" s="247" t="s">
        <v>3027</v>
      </c>
      <c r="G503" s="249" t="s">
        <v>1059</v>
      </c>
      <c r="H503" s="247" t="s">
        <v>3028</v>
      </c>
      <c r="I503" s="247" t="s">
        <v>3030</v>
      </c>
      <c r="J503" s="247" t="s">
        <v>3031</v>
      </c>
      <c r="K503" s="247" t="s">
        <v>1975</v>
      </c>
      <c r="L503" s="247" t="s">
        <v>3029</v>
      </c>
    </row>
    <row r="504" spans="1:12" x14ac:dyDescent="0.15">
      <c r="A504" s="228">
        <v>503</v>
      </c>
      <c r="B504" s="247" t="s">
        <v>3002</v>
      </c>
      <c r="C504" s="247" t="s">
        <v>3024</v>
      </c>
      <c r="D504" s="247" t="s">
        <v>3019</v>
      </c>
      <c r="E504" s="247" t="s">
        <v>3032</v>
      </c>
      <c r="F504" s="247" t="s">
        <v>1167</v>
      </c>
      <c r="G504" s="249" t="s">
        <v>3021</v>
      </c>
      <c r="H504" s="247" t="s">
        <v>2752</v>
      </c>
      <c r="I504" s="247" t="s">
        <v>3022</v>
      </c>
      <c r="J504" s="247" t="s">
        <v>1998</v>
      </c>
      <c r="K504" s="247" t="s">
        <v>1975</v>
      </c>
      <c r="L504" s="247" t="s">
        <v>3033</v>
      </c>
    </row>
  </sheetData>
  <phoneticPr fontId="6"/>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7</vt:i4>
      </vt:variant>
    </vt:vector>
  </HeadingPairs>
  <TitlesOfParts>
    <vt:vector size="22" baseType="lpstr">
      <vt:lpstr>キャラクター</vt:lpstr>
      <vt:lpstr>ファミリア</vt:lpstr>
      <vt:lpstr>レギオン</vt:lpstr>
      <vt:lpstr>レコード</vt:lpstr>
      <vt:lpstr>クラス</vt:lpstr>
      <vt:lpstr>グロウ</vt:lpstr>
      <vt:lpstr>レリック</vt:lpstr>
      <vt:lpstr>Rスキル</vt:lpstr>
      <vt:lpstr>アーツ</vt:lpstr>
      <vt:lpstr>通常武器</vt:lpstr>
      <vt:lpstr>防具</vt:lpstr>
      <vt:lpstr>道具</vt:lpstr>
      <vt:lpstr>チャート</vt:lpstr>
      <vt:lpstr>Q&amp;A</vt:lpstr>
      <vt:lpstr>刻印</vt:lpstr>
      <vt:lpstr>'Q&amp;A'!Print_Area</vt:lpstr>
      <vt:lpstr>キャラクター!Print_Area</vt:lpstr>
      <vt:lpstr>チャート!Print_Area</vt:lpstr>
      <vt:lpstr>ファミリア!Print_Area</vt:lpstr>
      <vt:lpstr>レギオン!Print_Area</vt:lpstr>
      <vt:lpstr>レコード!Print_Area</vt:lpstr>
      <vt:lpstr>道具!Print_Area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MagroMaster</dc:creator>
  <cp:lastModifiedBy>MagroMaster</cp:lastModifiedBy>
  <dcterms:created xsi:type="dcterms:W3CDTF">2013-11-08T10:32:19Z</dcterms:created>
  <dcterms:modified xsi:type="dcterms:W3CDTF">2018-07-28T02:46:59Z</dcterms:modified>
</cp:coreProperties>
</file>